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1 годовой" sheetId="1" r:id="rId1"/>
    <sheet name="Лист2" sheetId="2" r:id="rId2"/>
    <sheet name="Лист3" sheetId="3" r:id="rId3"/>
  </sheets>
  <definedNames>
    <definedName name="_xlnm.Print_Area" localSheetId="0">'2021 годовой'!$A$1:$I$92</definedName>
  </definedNames>
  <calcPr calcId="145621"/>
  <fileRecoveryPr repairLoad="1"/>
</workbook>
</file>

<file path=xl/calcChain.xml><?xml version="1.0" encoding="utf-8"?>
<calcChain xmlns="http://schemas.openxmlformats.org/spreadsheetml/2006/main">
  <c r="H53" i="1" l="1"/>
  <c r="E84" i="1"/>
  <c r="H83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56" i="1"/>
  <c r="H57" i="1"/>
  <c r="H58" i="1"/>
  <c r="H59" i="1"/>
  <c r="H60" i="1"/>
  <c r="H61" i="1"/>
  <c r="H62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8" i="1"/>
  <c r="H19" i="1"/>
  <c r="H20" i="1"/>
  <c r="H23" i="1"/>
  <c r="H25" i="1"/>
  <c r="H26" i="1"/>
  <c r="H27" i="1"/>
  <c r="H29" i="1"/>
  <c r="H30" i="1"/>
  <c r="H31" i="1"/>
  <c r="H32" i="1"/>
  <c r="H33" i="1"/>
  <c r="G84" i="1"/>
  <c r="G83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4" i="1"/>
  <c r="G55" i="1"/>
  <c r="G56" i="1"/>
  <c r="G57" i="1"/>
  <c r="G58" i="1"/>
  <c r="G59" i="1"/>
  <c r="G60" i="1"/>
  <c r="G61" i="1"/>
  <c r="G62" i="1"/>
  <c r="G53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35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17" i="1"/>
  <c r="G15" i="1"/>
  <c r="F45" i="1" l="1"/>
  <c r="F39" i="1"/>
  <c r="F40" i="1"/>
  <c r="F41" i="1"/>
  <c r="F42" i="1"/>
  <c r="F43" i="1"/>
  <c r="F19" i="1" l="1"/>
  <c r="F20" i="1"/>
  <c r="F25" i="1"/>
  <c r="F29" i="1"/>
  <c r="E34" i="1"/>
  <c r="F28" i="1" l="1"/>
  <c r="E24" i="1"/>
  <c r="H24" i="1" s="1"/>
  <c r="H28" i="1"/>
  <c r="H15" i="1"/>
  <c r="H35" i="1" l="1"/>
  <c r="H82" i="1"/>
  <c r="F84" i="1" l="1"/>
  <c r="F82" i="1" s="1"/>
  <c r="D82" i="1"/>
  <c r="I81" i="1"/>
  <c r="F81" i="1"/>
  <c r="I76" i="1"/>
  <c r="F76" i="1"/>
  <c r="I70" i="1"/>
  <c r="F70" i="1"/>
  <c r="I69" i="1"/>
  <c r="F69" i="1"/>
  <c r="I68" i="1"/>
  <c r="F68" i="1"/>
  <c r="I67" i="1"/>
  <c r="F67" i="1"/>
  <c r="H66" i="1"/>
  <c r="F66" i="1"/>
  <c r="H64" i="1"/>
  <c r="F64" i="1"/>
  <c r="E63" i="1"/>
  <c r="E65" i="1" s="1"/>
  <c r="D63" i="1"/>
  <c r="G63" i="1" s="1"/>
  <c r="I62" i="1"/>
  <c r="F62" i="1"/>
  <c r="F59" i="1"/>
  <c r="I58" i="1"/>
  <c r="F58" i="1"/>
  <c r="I57" i="1"/>
  <c r="F57" i="1"/>
  <c r="H55" i="1"/>
  <c r="F55" i="1"/>
  <c r="E12" i="1"/>
  <c r="E52" i="1"/>
  <c r="D52" i="1"/>
  <c r="G52" i="1" s="1"/>
  <c r="I45" i="1"/>
  <c r="I43" i="1"/>
  <c r="I42" i="1"/>
  <c r="I41" i="1"/>
  <c r="I40" i="1"/>
  <c r="I39" i="1"/>
  <c r="I38" i="1"/>
  <c r="F38" i="1"/>
  <c r="H37" i="1"/>
  <c r="F37" i="1"/>
  <c r="D34" i="1"/>
  <c r="G34" i="1" s="1"/>
  <c r="I29" i="1"/>
  <c r="D24" i="1"/>
  <c r="G24" i="1" s="1"/>
  <c r="H22" i="1"/>
  <c r="H21" i="1"/>
  <c r="I19" i="1"/>
  <c r="I18" i="1"/>
  <c r="F18" i="1"/>
  <c r="H17" i="1"/>
  <c r="H14" i="1" l="1"/>
  <c r="I66" i="1"/>
  <c r="H63" i="1"/>
  <c r="G82" i="1"/>
  <c r="I82" i="1" s="1"/>
  <c r="I37" i="1"/>
  <c r="H34" i="1"/>
  <c r="I55" i="1"/>
  <c r="H52" i="1"/>
  <c r="D54" i="1"/>
  <c r="G54" i="1" s="1"/>
  <c r="D36" i="1"/>
  <c r="G36" i="1" s="1"/>
  <c r="D65" i="1"/>
  <c r="G65" i="1" s="1"/>
  <c r="I24" i="1"/>
  <c r="F24" i="1"/>
  <c r="E14" i="1"/>
  <c r="E54" i="1"/>
  <c r="H12" i="1"/>
  <c r="I59" i="1"/>
  <c r="I25" i="1"/>
  <c r="I28" i="1"/>
  <c r="F34" i="1"/>
  <c r="D14" i="1"/>
  <c r="D16" i="1" s="1"/>
  <c r="G16" i="1" s="1"/>
  <c r="E36" i="1"/>
  <c r="H84" i="1"/>
  <c r="I84" i="1" s="1"/>
  <c r="F63" i="1"/>
  <c r="F52" i="1"/>
  <c r="E16" i="1" l="1"/>
  <c r="E11" i="1"/>
  <c r="E13" i="1" s="1"/>
  <c r="I63" i="1"/>
  <c r="F54" i="1"/>
  <c r="D11" i="1"/>
  <c r="G11" i="1" s="1"/>
  <c r="G14" i="1"/>
  <c r="I52" i="1"/>
  <c r="I34" i="1"/>
  <c r="F36" i="1"/>
  <c r="H16" i="1"/>
  <c r="F65" i="1"/>
  <c r="H65" i="1"/>
  <c r="I65" i="1" s="1"/>
  <c r="F14" i="1"/>
  <c r="H54" i="1"/>
  <c r="I54" i="1" s="1"/>
  <c r="H36" i="1"/>
  <c r="I36" i="1" s="1"/>
  <c r="H11" i="1" l="1"/>
  <c r="I11" i="1" s="1"/>
  <c r="F11" i="1"/>
  <c r="I14" i="1"/>
  <c r="H13" i="1" l="1"/>
</calcChain>
</file>

<file path=xl/sharedStrings.xml><?xml version="1.0" encoding="utf-8"?>
<sst xmlns="http://schemas.openxmlformats.org/spreadsheetml/2006/main" count="176" uniqueCount="82">
  <si>
    <t>"УТВЕРЖДАЮ"</t>
  </si>
  <si>
    <t>АО "УЗБЕКГИДРОЭНЕРГОҚУРИЛИШ"</t>
  </si>
  <si>
    <t>Генеральный директор</t>
  </si>
  <si>
    <t>________________Юсупов С.М.</t>
  </si>
  <si>
    <t>о проектах по выполнению строительно-монтажных работ по капитальному строительству  (оказаных услуг и производство товаров)</t>
  </si>
  <si>
    <t>№</t>
  </si>
  <si>
    <t>Наименование показателей</t>
  </si>
  <si>
    <t>Ед.
изм.</t>
  </si>
  <si>
    <t>2021 год</t>
  </si>
  <si>
    <t xml:space="preserve">План </t>
  </si>
  <si>
    <t xml:space="preserve">Факт </t>
  </si>
  <si>
    <t>%</t>
  </si>
  <si>
    <t>План</t>
  </si>
  <si>
    <t>Факт</t>
  </si>
  <si>
    <t>В С Е Г О по АО "Узбекгидроэнергокурилиш"</t>
  </si>
  <si>
    <t>млн.сум</t>
  </si>
  <si>
    <t>Суб подряд</t>
  </si>
  <si>
    <t>Собственным силами</t>
  </si>
  <si>
    <t>АО "Узбекгидроэнергокурилиш"</t>
  </si>
  <si>
    <t>1.1.</t>
  </si>
  <si>
    <t>1.2.</t>
  </si>
  <si>
    <t>Модернизация УП "Каскад Кадирьинских ГЭС" (ГЭС-3)</t>
  </si>
  <si>
    <t xml:space="preserve">Строительство "ГЭС Камолот на Чирчик-Бозсуйском тракте" </t>
  </si>
  <si>
    <t>"Модернизация УП Каскад Ташкентских ГЭС (ГЭС-1)"</t>
  </si>
  <si>
    <t>"Модернизация УП Каскад Чирчикских ГЭС (ГЭС-10)"</t>
  </si>
  <si>
    <t>Стр-во микро ГЭС при ЮФК-2 в Булакбашинском районе Андижанской области</t>
  </si>
  <si>
    <t>Работа по очистке от насосов на правоберережного канала (Турткуль)</t>
  </si>
  <si>
    <t>Чарвакская безопастность</t>
  </si>
  <si>
    <t>ПРОЧИЕ ОБЪЕКТЫ</t>
  </si>
  <si>
    <r>
      <rPr>
        <sz val="12"/>
        <color rgb="FFFF0000"/>
        <rFont val="Times New Roman"/>
        <family val="1"/>
        <charset val="204"/>
      </rPr>
      <t>ФЕР ТЭЦ</t>
    </r>
    <r>
      <rPr>
        <sz val="12"/>
        <rFont val="Times New Roman"/>
        <family val="1"/>
        <charset val="204"/>
      </rPr>
      <t xml:space="preserve"> Внедрение высокоэффективных когенерационных газотурбинных технологий на Ферганской ТЭЦ/РК-3</t>
    </r>
  </si>
  <si>
    <r>
      <rPr>
        <sz val="12"/>
        <color rgb="FFFF0000"/>
        <rFont val="Times New Roman"/>
        <family val="1"/>
        <charset val="204"/>
      </rPr>
      <t>РК-3</t>
    </r>
    <r>
      <rPr>
        <sz val="12"/>
        <rFont val="Times New Roman"/>
        <family val="1"/>
        <charset val="204"/>
      </rPr>
      <t xml:space="preserve"> Внедрение высокоэффективных когенерационных газотурбинных технологий на Ферганской ТЭЦ/РК-3</t>
    </r>
  </si>
  <si>
    <t>Реконструкция канала Беруни в Республике Каракалпакистан</t>
  </si>
  <si>
    <t>МЖКО город Наманган</t>
  </si>
  <si>
    <t>"Строительство канала Фориш" на Форишском районе Джиззакской области</t>
  </si>
  <si>
    <t>Прочие (реализация бетона)</t>
  </si>
  <si>
    <t>УП "Энергоиссикликмонтаж"</t>
  </si>
  <si>
    <t>2.1.</t>
  </si>
  <si>
    <t>2.2.</t>
  </si>
  <si>
    <t>ГУП Тошкент иссиклик марказ</t>
  </si>
  <si>
    <t>Муборак ТЭЦ</t>
  </si>
  <si>
    <t>Ташкентский ТЭЦ</t>
  </si>
  <si>
    <t>Сырдарё ТЭЦ</t>
  </si>
  <si>
    <t>Таштеплоэнерго</t>
  </si>
  <si>
    <t>Алмалыкский ГМК</t>
  </si>
  <si>
    <t>Внедрение высокоэффективных когенерационных газотурбинных технологий на Ферганской ТЭЦ/РК-3</t>
  </si>
  <si>
    <t>Прочие объекты</t>
  </si>
  <si>
    <t>УП "Гидромонтаж"</t>
  </si>
  <si>
    <t>3.1.</t>
  </si>
  <si>
    <t>3.2.</t>
  </si>
  <si>
    <t>"Строительство Нижне-Чаткальской ГЭС" на р. Чаткал в Ташкентской области</t>
  </si>
  <si>
    <t>"Строительство Пскемский ГЭС на реке Пскем Бостанлыкского района Ташкентской области"</t>
  </si>
  <si>
    <t>АО Муборак ИЭМ</t>
  </si>
  <si>
    <t>УП "Махсусэнергомонтаж"</t>
  </si>
  <si>
    <t>4.1.</t>
  </si>
  <si>
    <t>4.2.</t>
  </si>
  <si>
    <t>Стр-во микро ГЭС при ГЭС 5А в Асакинском районе Андижанской области</t>
  </si>
  <si>
    <t>Стр-во микро ГЭС при ЮФК-1 в Булакбашинском районе Андижанской области</t>
  </si>
  <si>
    <t>АО Талимаржон ТЭС</t>
  </si>
  <si>
    <t>Строительство МГЭС "Чорток"</t>
  </si>
  <si>
    <t>АО "Муборак ИЭМ"</t>
  </si>
  <si>
    <t>Модернизация УП "Каскад Кадиринских ГЭС" ГЭС-3</t>
  </si>
  <si>
    <t>УП "Энергокурилишиндустрия"</t>
  </si>
  <si>
    <t>5.1.</t>
  </si>
  <si>
    <t>5.2.</t>
  </si>
  <si>
    <t>Начальник ПТО</t>
  </si>
  <si>
    <t>Махсудов М.З.</t>
  </si>
  <si>
    <t xml:space="preserve">                                                               </t>
  </si>
  <si>
    <t xml:space="preserve"> АО "Узбекгидроэнергокурилиш" по программе за 12 месяцев 2021 г.</t>
  </si>
  <si>
    <t>12 месяцев</t>
  </si>
  <si>
    <t>Строительство ПАРАДНЫЙ ВХОД АО ТЭС</t>
  </si>
  <si>
    <t>Оказание услуги отделки фасада Блок Б адм.здание АО ТЭС</t>
  </si>
  <si>
    <r>
      <t xml:space="preserve">Строительство водоподготовительной установки на территории ГТУ-7МВт в рамках инвестиционного проекта </t>
    </r>
    <r>
      <rPr>
        <sz val="12"/>
        <color rgb="FFFF0000"/>
        <rFont val="Times New Roman"/>
        <family val="1"/>
        <charset val="204"/>
      </rPr>
      <t>ФЕРГАНА</t>
    </r>
  </si>
  <si>
    <t>ООО "Алмаз Нур Стори" Монтаж трубопровода</t>
  </si>
  <si>
    <t>Чодаксой Наманганской области</t>
  </si>
  <si>
    <t>АО "Муборак ИЭМ" (дымовая труба)</t>
  </si>
  <si>
    <t>Доп строительство КПП в здании АО "Узбекгидроэнерго"</t>
  </si>
  <si>
    <t>Строительство пардный вход АО ТЭС</t>
  </si>
  <si>
    <t>АО МУ-4 УП "Туракургон ТЭС курилиш дирекцияси"</t>
  </si>
  <si>
    <t>УП "Туракургон ТЭС курилиш дирекцияси"</t>
  </si>
  <si>
    <t>Установка доп фильтров для улавнивания из топливного газа УП "Туракурган ТЭС"</t>
  </si>
  <si>
    <t>ООО "Замонавий Тошкент"</t>
  </si>
  <si>
    <t>ООО "Industrial construction group"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</si>
</sst>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mmmm;@"/>
    <numFmt numFmtId="165" formatCode="#,##0.000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3" fillId="0" borderId="0" xfId="1" applyFont="1" applyFill="1"/>
    <xf numFmtId="0" fontId="5" fillId="0" borderId="0" xfId="0" applyFont="1"/>
    <xf numFmtId="40" fontId="4" fillId="0" borderId="0" xfId="1" applyNumberFormat="1" applyFont="1" applyFill="1"/>
    <xf numFmtId="0" fontId="3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/>
    </xf>
    <xf numFmtId="165" fontId="4" fillId="3" borderId="2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/>
    </xf>
    <xf numFmtId="165" fontId="4" fillId="4" borderId="2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center"/>
    </xf>
    <xf numFmtId="165" fontId="4" fillId="5" borderId="2" xfId="1" applyNumberFormat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left" vertical="center"/>
    </xf>
    <xf numFmtId="165" fontId="3" fillId="6" borderId="2" xfId="1" applyNumberFormat="1" applyFont="1" applyFill="1" applyBorder="1" applyAlignment="1">
      <alignment horizontal="center" vertical="center" wrapText="1"/>
    </xf>
    <xf numFmtId="4" fontId="3" fillId="6" borderId="2" xfId="1" applyNumberFormat="1" applyFont="1" applyFill="1" applyBorder="1" applyAlignment="1">
      <alignment horizontal="center" vertical="center" wrapText="1"/>
    </xf>
    <xf numFmtId="165" fontId="4" fillId="6" borderId="2" xfId="1" applyNumberFormat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left" vertical="center"/>
    </xf>
    <xf numFmtId="165" fontId="3" fillId="7" borderId="2" xfId="1" applyNumberFormat="1" applyFont="1" applyFill="1" applyBorder="1" applyAlignment="1">
      <alignment horizontal="center" vertical="center" wrapText="1"/>
    </xf>
    <xf numFmtId="4" fontId="3" fillId="7" borderId="2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left" vertical="center" wrapText="1"/>
    </xf>
    <xf numFmtId="165" fontId="3" fillId="8" borderId="2" xfId="1" applyNumberFormat="1" applyFont="1" applyFill="1" applyBorder="1" applyAlignment="1">
      <alignment horizontal="center" vertical="center" wrapText="1"/>
    </xf>
    <xf numFmtId="165" fontId="7" fillId="8" borderId="2" xfId="1" applyNumberFormat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left" vertical="center" wrapText="1"/>
    </xf>
    <xf numFmtId="165" fontId="3" fillId="5" borderId="2" xfId="1" applyNumberFormat="1" applyFont="1" applyFill="1" applyBorder="1" applyAlignment="1">
      <alignment horizontal="center" vertical="center" wrapText="1"/>
    </xf>
    <xf numFmtId="167" fontId="3" fillId="6" borderId="2" xfId="1" applyNumberFormat="1" applyFont="1" applyFill="1" applyBorder="1" applyAlignment="1">
      <alignment horizontal="center" vertical="center"/>
    </xf>
    <xf numFmtId="0" fontId="3" fillId="7" borderId="2" xfId="1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vertical="center"/>
    </xf>
    <xf numFmtId="165" fontId="3" fillId="4" borderId="0" xfId="1" applyNumberFormat="1" applyFont="1" applyFill="1" applyBorder="1" applyAlignment="1">
      <alignment horizontal="center" vertical="center" wrapText="1"/>
    </xf>
    <xf numFmtId="4" fontId="3" fillId="4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40" fontId="4" fillId="0" borderId="0" xfId="1" applyNumberFormat="1" applyFont="1" applyFill="1" applyAlignment="1">
      <alignment vertical="center"/>
    </xf>
    <xf numFmtId="43" fontId="3" fillId="0" borderId="0" xfId="1" applyNumberFormat="1" applyFont="1" applyFill="1" applyAlignment="1">
      <alignment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4" fillId="0" borderId="0" xfId="1" applyFont="1" applyFill="1" applyAlignment="1"/>
    <xf numFmtId="165" fontId="5" fillId="0" borderId="0" xfId="0" applyNumberFormat="1" applyFont="1"/>
    <xf numFmtId="4" fontId="3" fillId="8" borderId="2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10" fontId="4" fillId="5" borderId="2" xfId="1" applyNumberFormat="1" applyFont="1" applyFill="1" applyBorder="1" applyAlignment="1">
      <alignment horizontal="center" vertical="center" wrapText="1"/>
    </xf>
    <xf numFmtId="10" fontId="3" fillId="6" borderId="2" xfId="1" applyNumberFormat="1" applyFont="1" applyFill="1" applyBorder="1" applyAlignment="1">
      <alignment horizontal="center" vertical="center" wrapText="1"/>
    </xf>
    <xf numFmtId="10" fontId="3" fillId="7" borderId="2" xfId="1" applyNumberFormat="1" applyFont="1" applyFill="1" applyBorder="1" applyAlignment="1">
      <alignment horizontal="center" vertical="center" wrapText="1"/>
    </xf>
    <xf numFmtId="10" fontId="3" fillId="8" borderId="2" xfId="1" applyNumberFormat="1" applyFont="1" applyFill="1" applyBorder="1" applyAlignment="1">
      <alignment horizontal="center" vertical="center" wrapText="1"/>
    </xf>
    <xf numFmtId="10" fontId="4" fillId="6" borderId="2" xfId="1" applyNumberFormat="1" applyFont="1" applyFill="1" applyBorder="1" applyAlignment="1">
      <alignment horizontal="center" vertical="center" wrapText="1"/>
    </xf>
    <xf numFmtId="10" fontId="3" fillId="5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6" fillId="0" borderId="0" xfId="2" applyFont="1" applyFill="1" applyAlignment="1">
      <alignment horizontal="center" vertical="center"/>
    </xf>
    <xf numFmtId="165" fontId="6" fillId="8" borderId="2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zoomScale="60" zoomScaleNormal="100" workbookViewId="0">
      <selection activeCell="L47" sqref="L47"/>
    </sheetView>
  </sheetViews>
  <sheetFormatPr defaultRowHeight="15.75" x14ac:dyDescent="0.25"/>
  <cols>
    <col min="1" max="1" width="11" style="2" customWidth="1"/>
    <col min="2" max="2" width="69" style="2" customWidth="1"/>
    <col min="3" max="3" width="10.140625" style="2" customWidth="1"/>
    <col min="4" max="4" width="13.7109375" style="2" customWidth="1"/>
    <col min="5" max="5" width="16.5703125" style="2" customWidth="1"/>
    <col min="6" max="6" width="10.140625" style="2" customWidth="1"/>
    <col min="7" max="7" width="13.7109375" style="2" bestFit="1" customWidth="1"/>
    <col min="8" max="8" width="13.7109375" style="2" customWidth="1"/>
    <col min="9" max="9" width="12.5703125" style="2" bestFit="1" customWidth="1"/>
    <col min="10" max="10" width="9.140625" style="2"/>
    <col min="11" max="11" width="16.28515625" style="2" customWidth="1"/>
    <col min="12" max="16384" width="9.140625" style="2"/>
  </cols>
  <sheetData>
    <row r="1" spans="1:11" x14ac:dyDescent="0.25">
      <c r="A1" s="1"/>
      <c r="B1" s="1"/>
      <c r="C1" s="56" t="s">
        <v>0</v>
      </c>
      <c r="D1" s="56"/>
      <c r="E1" s="56"/>
      <c r="F1" s="56"/>
      <c r="G1" s="56"/>
      <c r="H1" s="56"/>
      <c r="I1" s="56"/>
    </row>
    <row r="2" spans="1:11" x14ac:dyDescent="0.25">
      <c r="A2" s="1"/>
      <c r="B2" s="1"/>
      <c r="C2" s="56" t="s">
        <v>1</v>
      </c>
      <c r="D2" s="56"/>
      <c r="E2" s="56"/>
      <c r="F2" s="56"/>
      <c r="G2" s="56"/>
      <c r="H2" s="56"/>
      <c r="I2" s="56"/>
    </row>
    <row r="3" spans="1:11" x14ac:dyDescent="0.25">
      <c r="A3" s="1"/>
      <c r="B3" s="1"/>
      <c r="C3" s="56" t="s">
        <v>2</v>
      </c>
      <c r="D3" s="56"/>
      <c r="E3" s="56"/>
      <c r="F3" s="56"/>
      <c r="G3" s="56"/>
      <c r="H3" s="56"/>
      <c r="I3" s="56"/>
    </row>
    <row r="4" spans="1:11" x14ac:dyDescent="0.25">
      <c r="A4" s="1"/>
      <c r="B4" s="1"/>
      <c r="C4" s="56" t="s">
        <v>3</v>
      </c>
      <c r="D4" s="56"/>
      <c r="E4" s="56"/>
      <c r="F4" s="56"/>
      <c r="G4" s="56"/>
      <c r="H4" s="56"/>
      <c r="I4" s="56"/>
    </row>
    <row r="5" spans="1:11" x14ac:dyDescent="0.25">
      <c r="A5" s="1"/>
      <c r="B5" s="1"/>
      <c r="C5" s="1"/>
      <c r="D5" s="1"/>
      <c r="E5" s="1"/>
      <c r="F5" s="1"/>
      <c r="G5" s="1"/>
      <c r="H5" s="3"/>
      <c r="I5" s="1"/>
    </row>
    <row r="6" spans="1:11" x14ac:dyDescent="0.25">
      <c r="A6" s="1"/>
      <c r="B6" s="1"/>
      <c r="C6" s="1"/>
      <c r="D6" s="1"/>
      <c r="E6" s="1"/>
      <c r="F6" s="1"/>
      <c r="G6" s="1"/>
      <c r="H6" s="3"/>
      <c r="I6" s="1"/>
    </row>
    <row r="7" spans="1:11" x14ac:dyDescent="0.25">
      <c r="A7" s="57" t="s">
        <v>4</v>
      </c>
      <c r="B7" s="57"/>
      <c r="C7" s="57"/>
      <c r="D7" s="57"/>
      <c r="E7" s="57"/>
      <c r="F7" s="57"/>
      <c r="G7" s="57"/>
      <c r="H7" s="57"/>
      <c r="I7" s="57"/>
    </row>
    <row r="8" spans="1:11" x14ac:dyDescent="0.25">
      <c r="A8" s="55" t="s">
        <v>67</v>
      </c>
      <c r="B8" s="55"/>
      <c r="C8" s="55"/>
      <c r="D8" s="55"/>
      <c r="E8" s="55"/>
      <c r="F8" s="55"/>
      <c r="G8" s="55"/>
      <c r="H8" s="55"/>
      <c r="I8" s="55"/>
    </row>
    <row r="9" spans="1:11" x14ac:dyDescent="0.25">
      <c r="A9" s="53" t="s">
        <v>5</v>
      </c>
      <c r="B9" s="53" t="s">
        <v>6</v>
      </c>
      <c r="C9" s="53" t="s">
        <v>7</v>
      </c>
      <c r="D9" s="54" t="s">
        <v>8</v>
      </c>
      <c r="E9" s="54"/>
      <c r="F9" s="54"/>
      <c r="G9" s="52" t="s">
        <v>68</v>
      </c>
      <c r="H9" s="52"/>
      <c r="I9" s="52"/>
    </row>
    <row r="10" spans="1:11" x14ac:dyDescent="0.25">
      <c r="A10" s="53"/>
      <c r="B10" s="53"/>
      <c r="C10" s="53"/>
      <c r="D10" s="4" t="s">
        <v>12</v>
      </c>
      <c r="E10" s="4" t="s">
        <v>13</v>
      </c>
      <c r="F10" s="4" t="s">
        <v>11</v>
      </c>
      <c r="G10" s="4" t="s">
        <v>9</v>
      </c>
      <c r="H10" s="4" t="s">
        <v>10</v>
      </c>
      <c r="I10" s="4" t="s">
        <v>11</v>
      </c>
    </row>
    <row r="11" spans="1:11" x14ac:dyDescent="0.25">
      <c r="A11" s="5"/>
      <c r="B11" s="6" t="s">
        <v>14</v>
      </c>
      <c r="C11" s="5" t="s">
        <v>15</v>
      </c>
      <c r="D11" s="7">
        <f>+D14+D34+D52+D63+D82</f>
        <v>325305.69200000004</v>
      </c>
      <c r="E11" s="7">
        <f>+E14+E34+E52+E63+E82</f>
        <v>286844.19800000003</v>
      </c>
      <c r="F11" s="7">
        <f>+E11/D11*100</f>
        <v>88.176814932583468</v>
      </c>
      <c r="G11" s="7">
        <f>+D11</f>
        <v>325305.69200000004</v>
      </c>
      <c r="H11" s="7">
        <f>+H14+H34+H52+H63+H82</f>
        <v>286844.19800000003</v>
      </c>
      <c r="I11" s="44">
        <f>+H11/G11</f>
        <v>0.88176814932583469</v>
      </c>
    </row>
    <row r="12" spans="1:11" x14ac:dyDescent="0.25">
      <c r="A12" s="8"/>
      <c r="B12" s="9" t="s">
        <v>16</v>
      </c>
      <c r="C12" s="8" t="s">
        <v>15</v>
      </c>
      <c r="D12" s="10">
        <v>0</v>
      </c>
      <c r="E12" s="10">
        <f>+E15+E35+E53+E64+E83</f>
        <v>52315.19</v>
      </c>
      <c r="F12" s="10">
        <v>0</v>
      </c>
      <c r="G12" s="10">
        <v>0</v>
      </c>
      <c r="H12" s="10">
        <f>+H15+H35+H53+H64+H83</f>
        <v>52315.19</v>
      </c>
      <c r="I12" s="45">
        <v>0</v>
      </c>
    </row>
    <row r="13" spans="1:11" x14ac:dyDescent="0.25">
      <c r="A13" s="8"/>
      <c r="B13" s="9" t="s">
        <v>17</v>
      </c>
      <c r="C13" s="8" t="s">
        <v>15</v>
      </c>
      <c r="D13" s="10">
        <v>0</v>
      </c>
      <c r="E13" s="10">
        <f>+E11-E12</f>
        <v>234529.00800000003</v>
      </c>
      <c r="F13" s="10">
        <v>0</v>
      </c>
      <c r="G13" s="10">
        <v>0</v>
      </c>
      <c r="H13" s="10">
        <f>+H11-H12</f>
        <v>234529.00800000003</v>
      </c>
      <c r="I13" s="45">
        <v>0</v>
      </c>
    </row>
    <row r="14" spans="1:11" x14ac:dyDescent="0.25">
      <c r="A14" s="11">
        <v>1</v>
      </c>
      <c r="B14" s="12" t="s">
        <v>18</v>
      </c>
      <c r="C14" s="11" t="s">
        <v>15</v>
      </c>
      <c r="D14" s="13">
        <f>SUM(D18:D24)</f>
        <v>170938.95</v>
      </c>
      <c r="E14" s="13">
        <f>SUM(E17:E24)</f>
        <v>198266.92800000001</v>
      </c>
      <c r="F14" s="13">
        <f t="shared" ref="F14:F84" si="0">+E14/D14*100</f>
        <v>115.98698131701406</v>
      </c>
      <c r="G14" s="13">
        <f>+D14</f>
        <v>170938.95</v>
      </c>
      <c r="H14" s="13">
        <f>SUM(H17:H24)</f>
        <v>198266.92800000001</v>
      </c>
      <c r="I14" s="46">
        <f>H14/G14</f>
        <v>1.1598698131701406</v>
      </c>
      <c r="K14" s="42"/>
    </row>
    <row r="15" spans="1:11" x14ac:dyDescent="0.25">
      <c r="A15" s="14" t="s">
        <v>19</v>
      </c>
      <c r="B15" s="15" t="s">
        <v>16</v>
      </c>
      <c r="C15" s="14" t="s">
        <v>15</v>
      </c>
      <c r="D15" s="16">
        <v>38470</v>
      </c>
      <c r="E15" s="16">
        <v>49538.192000000003</v>
      </c>
      <c r="F15" s="17">
        <v>0</v>
      </c>
      <c r="G15" s="16">
        <f>+D15</f>
        <v>38470</v>
      </c>
      <c r="H15" s="18">
        <f>+E15</f>
        <v>49538.192000000003</v>
      </c>
      <c r="I15" s="47">
        <v>0</v>
      </c>
    </row>
    <row r="16" spans="1:11" x14ac:dyDescent="0.25">
      <c r="A16" s="19" t="s">
        <v>20</v>
      </c>
      <c r="B16" s="20" t="s">
        <v>17</v>
      </c>
      <c r="C16" s="19" t="s">
        <v>15</v>
      </c>
      <c r="D16" s="21">
        <f>+D14-D15</f>
        <v>132468.95000000001</v>
      </c>
      <c r="E16" s="21">
        <f>+E14-E15</f>
        <v>148728.736</v>
      </c>
      <c r="F16" s="22">
        <v>0</v>
      </c>
      <c r="G16" s="21">
        <f>+D16</f>
        <v>132468.95000000001</v>
      </c>
      <c r="H16" s="21">
        <f>+H14-H15</f>
        <v>148728.736</v>
      </c>
      <c r="I16" s="48">
        <v>0</v>
      </c>
    </row>
    <row r="17" spans="1:9" x14ac:dyDescent="0.25">
      <c r="A17" s="14"/>
      <c r="B17" s="24" t="s">
        <v>21</v>
      </c>
      <c r="C17" s="23" t="s">
        <v>15</v>
      </c>
      <c r="D17" s="25">
        <v>0</v>
      </c>
      <c r="E17" s="26">
        <v>24333.973000000002</v>
      </c>
      <c r="F17" s="43">
        <v>0</v>
      </c>
      <c r="G17" s="21">
        <f>+D17</f>
        <v>0</v>
      </c>
      <c r="H17" s="26">
        <f>+E17</f>
        <v>24333.973000000002</v>
      </c>
      <c r="I17" s="49">
        <v>0</v>
      </c>
    </row>
    <row r="18" spans="1:9" x14ac:dyDescent="0.25">
      <c r="A18" s="14"/>
      <c r="B18" s="24" t="s">
        <v>22</v>
      </c>
      <c r="C18" s="23" t="s">
        <v>15</v>
      </c>
      <c r="D18" s="25">
        <v>1000</v>
      </c>
      <c r="E18" s="26">
        <v>13235.703</v>
      </c>
      <c r="F18" s="43">
        <f t="shared" si="0"/>
        <v>1323.5702999999999</v>
      </c>
      <c r="G18" s="21">
        <f t="shared" ref="G18:G33" si="1">+D18</f>
        <v>1000</v>
      </c>
      <c r="H18" s="26">
        <f>+E18</f>
        <v>13235.703</v>
      </c>
      <c r="I18" s="49">
        <f>H18/G18</f>
        <v>13.235702999999999</v>
      </c>
    </row>
    <row r="19" spans="1:9" x14ac:dyDescent="0.25">
      <c r="A19" s="14"/>
      <c r="B19" s="24" t="s">
        <v>23</v>
      </c>
      <c r="C19" s="23" t="s">
        <v>15</v>
      </c>
      <c r="D19" s="25">
        <v>15000</v>
      </c>
      <c r="E19" s="26">
        <v>18422.43</v>
      </c>
      <c r="F19" s="43">
        <f t="shared" si="0"/>
        <v>122.81619999999999</v>
      </c>
      <c r="G19" s="21">
        <f t="shared" si="1"/>
        <v>15000</v>
      </c>
      <c r="H19" s="26">
        <f>+E19</f>
        <v>18422.43</v>
      </c>
      <c r="I19" s="49">
        <f t="shared" ref="I19:I84" si="2">H19/G19</f>
        <v>1.228162</v>
      </c>
    </row>
    <row r="20" spans="1:9" x14ac:dyDescent="0.25">
      <c r="A20" s="14"/>
      <c r="B20" s="24" t="s">
        <v>24</v>
      </c>
      <c r="C20" s="23" t="s">
        <v>15</v>
      </c>
      <c r="D20" s="25">
        <v>3500</v>
      </c>
      <c r="E20" s="26">
        <v>5302.1790000000001</v>
      </c>
      <c r="F20" s="43">
        <f t="shared" si="0"/>
        <v>151.49082857142858</v>
      </c>
      <c r="G20" s="21">
        <f t="shared" si="1"/>
        <v>3500</v>
      </c>
      <c r="H20" s="26">
        <f>+E20</f>
        <v>5302.1790000000001</v>
      </c>
      <c r="I20" s="49">
        <v>0</v>
      </c>
    </row>
    <row r="21" spans="1:9" ht="31.5" x14ac:dyDescent="0.25">
      <c r="A21" s="14"/>
      <c r="B21" s="24" t="s">
        <v>25</v>
      </c>
      <c r="C21" s="23" t="s">
        <v>15</v>
      </c>
      <c r="D21" s="25">
        <v>0</v>
      </c>
      <c r="E21" s="26">
        <v>3216.944</v>
      </c>
      <c r="F21" s="43">
        <v>0</v>
      </c>
      <c r="G21" s="21">
        <f t="shared" si="1"/>
        <v>0</v>
      </c>
      <c r="H21" s="26">
        <f>+E21</f>
        <v>3216.944</v>
      </c>
      <c r="I21" s="49">
        <v>0</v>
      </c>
    </row>
    <row r="22" spans="1:9" ht="31.5" x14ac:dyDescent="0.25">
      <c r="A22" s="14"/>
      <c r="B22" s="24" t="s">
        <v>26</v>
      </c>
      <c r="C22" s="23" t="s">
        <v>15</v>
      </c>
      <c r="D22" s="25">
        <v>0</v>
      </c>
      <c r="E22" s="26">
        <v>1039.508</v>
      </c>
      <c r="F22" s="43">
        <v>0</v>
      </c>
      <c r="G22" s="21">
        <f t="shared" si="1"/>
        <v>0</v>
      </c>
      <c r="H22" s="26">
        <f>+E22</f>
        <v>1039.508</v>
      </c>
      <c r="I22" s="49">
        <v>0</v>
      </c>
    </row>
    <row r="23" spans="1:9" x14ac:dyDescent="0.25">
      <c r="A23" s="14"/>
      <c r="B23" s="24" t="s">
        <v>27</v>
      </c>
      <c r="C23" s="23" t="s">
        <v>15</v>
      </c>
      <c r="D23" s="25"/>
      <c r="E23" s="26">
        <v>1445.875</v>
      </c>
      <c r="F23" s="43">
        <v>0</v>
      </c>
      <c r="G23" s="21">
        <f t="shared" si="1"/>
        <v>0</v>
      </c>
      <c r="H23" s="26">
        <f>+E23</f>
        <v>1445.875</v>
      </c>
      <c r="I23" s="49">
        <v>0</v>
      </c>
    </row>
    <row r="24" spans="1:9" x14ac:dyDescent="0.25">
      <c r="A24" s="14"/>
      <c r="B24" s="27" t="s">
        <v>28</v>
      </c>
      <c r="C24" s="23"/>
      <c r="D24" s="25">
        <f>SUM(D25:D33)</f>
        <v>151438.95000000001</v>
      </c>
      <c r="E24" s="59">
        <f>SUM(E25:E33)</f>
        <v>131270.31600000002</v>
      </c>
      <c r="F24" s="43">
        <f t="shared" si="0"/>
        <v>86.682003540040398</v>
      </c>
      <c r="G24" s="21">
        <f t="shared" si="1"/>
        <v>151438.95000000001</v>
      </c>
      <c r="H24" s="58">
        <f>+E24</f>
        <v>131270.31600000002</v>
      </c>
      <c r="I24" s="49">
        <f t="shared" si="2"/>
        <v>0.86682003540040398</v>
      </c>
    </row>
    <row r="25" spans="1:9" ht="31.5" x14ac:dyDescent="0.25">
      <c r="A25" s="14"/>
      <c r="B25" s="24" t="s">
        <v>29</v>
      </c>
      <c r="C25" s="23" t="s">
        <v>15</v>
      </c>
      <c r="D25" s="25">
        <v>31238.95</v>
      </c>
      <c r="E25" s="26">
        <v>34469.974000000002</v>
      </c>
      <c r="F25" s="43">
        <f t="shared" si="0"/>
        <v>110.34293406148414</v>
      </c>
      <c r="G25" s="21">
        <f t="shared" si="1"/>
        <v>31238.95</v>
      </c>
      <c r="H25" s="26">
        <f>+E25</f>
        <v>34469.974000000002</v>
      </c>
      <c r="I25" s="49">
        <f t="shared" si="2"/>
        <v>1.1034293406148414</v>
      </c>
    </row>
    <row r="26" spans="1:9" ht="31.5" x14ac:dyDescent="0.25">
      <c r="A26" s="14"/>
      <c r="B26" s="24" t="s">
        <v>30</v>
      </c>
      <c r="C26" s="23" t="s">
        <v>15</v>
      </c>
      <c r="D26" s="25"/>
      <c r="E26" s="26">
        <v>18897.238000000001</v>
      </c>
      <c r="F26" s="43">
        <v>0</v>
      </c>
      <c r="G26" s="21">
        <f t="shared" si="1"/>
        <v>0</v>
      </c>
      <c r="H26" s="26">
        <f>+E26</f>
        <v>18897.238000000001</v>
      </c>
      <c r="I26" s="49">
        <v>0</v>
      </c>
    </row>
    <row r="27" spans="1:9" ht="31.5" x14ac:dyDescent="0.25">
      <c r="A27" s="14"/>
      <c r="B27" s="24" t="s">
        <v>71</v>
      </c>
      <c r="C27" s="23" t="s">
        <v>15</v>
      </c>
      <c r="D27" s="25"/>
      <c r="E27" s="26">
        <v>3933.3679999999999</v>
      </c>
      <c r="F27" s="43">
        <v>0</v>
      </c>
      <c r="G27" s="21">
        <f t="shared" si="1"/>
        <v>0</v>
      </c>
      <c r="H27" s="26">
        <f>+E27</f>
        <v>3933.3679999999999</v>
      </c>
      <c r="I27" s="49"/>
    </row>
    <row r="28" spans="1:9" x14ac:dyDescent="0.25">
      <c r="A28" s="14"/>
      <c r="B28" s="24" t="s">
        <v>31</v>
      </c>
      <c r="C28" s="23" t="s">
        <v>15</v>
      </c>
      <c r="D28" s="25">
        <v>5000</v>
      </c>
      <c r="E28" s="25">
        <v>0</v>
      </c>
      <c r="F28" s="43">
        <f t="shared" si="0"/>
        <v>0</v>
      </c>
      <c r="G28" s="21">
        <f t="shared" si="1"/>
        <v>5000</v>
      </c>
      <c r="H28" s="26">
        <f>+E28</f>
        <v>0</v>
      </c>
      <c r="I28" s="49">
        <f t="shared" si="2"/>
        <v>0</v>
      </c>
    </row>
    <row r="29" spans="1:9" x14ac:dyDescent="0.25">
      <c r="A29" s="14"/>
      <c r="B29" s="24" t="s">
        <v>32</v>
      </c>
      <c r="C29" s="23" t="s">
        <v>15</v>
      </c>
      <c r="D29" s="25">
        <v>115200</v>
      </c>
      <c r="E29" s="26">
        <v>67490.649000000005</v>
      </c>
      <c r="F29" s="43">
        <f t="shared" si="0"/>
        <v>58.585632812500002</v>
      </c>
      <c r="G29" s="21">
        <f t="shared" si="1"/>
        <v>115200</v>
      </c>
      <c r="H29" s="26">
        <f>+E29</f>
        <v>67490.649000000005</v>
      </c>
      <c r="I29" s="49">
        <f t="shared" si="2"/>
        <v>0.58585632812499999</v>
      </c>
    </row>
    <row r="30" spans="1:9" ht="31.5" x14ac:dyDescent="0.25">
      <c r="A30" s="14"/>
      <c r="B30" s="24" t="s">
        <v>33</v>
      </c>
      <c r="C30" s="23" t="s">
        <v>15</v>
      </c>
      <c r="D30" s="25"/>
      <c r="E30" s="26">
        <v>4073.6489999999999</v>
      </c>
      <c r="F30" s="43">
        <v>0</v>
      </c>
      <c r="G30" s="21">
        <f t="shared" si="1"/>
        <v>0</v>
      </c>
      <c r="H30" s="26">
        <f>+E30</f>
        <v>4073.6489999999999</v>
      </c>
      <c r="I30" s="49">
        <v>0</v>
      </c>
    </row>
    <row r="31" spans="1:9" x14ac:dyDescent="0.25">
      <c r="A31" s="14"/>
      <c r="B31" s="24" t="s">
        <v>69</v>
      </c>
      <c r="C31" s="23" t="s">
        <v>15</v>
      </c>
      <c r="D31" s="25"/>
      <c r="E31" s="26">
        <v>1053.5450000000001</v>
      </c>
      <c r="F31" s="43">
        <v>0</v>
      </c>
      <c r="G31" s="21">
        <f t="shared" si="1"/>
        <v>0</v>
      </c>
      <c r="H31" s="26">
        <f>+E31</f>
        <v>1053.5450000000001</v>
      </c>
      <c r="I31" s="49">
        <v>0</v>
      </c>
    </row>
    <row r="32" spans="1:9" x14ac:dyDescent="0.25">
      <c r="A32" s="14"/>
      <c r="B32" s="24" t="s">
        <v>70</v>
      </c>
      <c r="C32" s="23" t="s">
        <v>15</v>
      </c>
      <c r="D32" s="25"/>
      <c r="E32" s="26">
        <v>905.84199999999998</v>
      </c>
      <c r="F32" s="43">
        <v>0</v>
      </c>
      <c r="G32" s="21">
        <f t="shared" si="1"/>
        <v>0</v>
      </c>
      <c r="H32" s="26">
        <f>+E32</f>
        <v>905.84199999999998</v>
      </c>
      <c r="I32" s="49"/>
    </row>
    <row r="33" spans="1:9" x14ac:dyDescent="0.25">
      <c r="A33" s="14"/>
      <c r="B33" s="24" t="s">
        <v>34</v>
      </c>
      <c r="C33" s="23" t="s">
        <v>15</v>
      </c>
      <c r="D33" s="25">
        <v>0</v>
      </c>
      <c r="E33" s="26">
        <v>446.05099999999999</v>
      </c>
      <c r="F33" s="43">
        <v>0</v>
      </c>
      <c r="G33" s="21">
        <f t="shared" si="1"/>
        <v>0</v>
      </c>
      <c r="H33" s="26">
        <f>+E33</f>
        <v>446.05099999999999</v>
      </c>
      <c r="I33" s="49">
        <v>0</v>
      </c>
    </row>
    <row r="34" spans="1:9" x14ac:dyDescent="0.25">
      <c r="A34" s="11">
        <v>2</v>
      </c>
      <c r="B34" s="12" t="s">
        <v>35</v>
      </c>
      <c r="C34" s="11" t="s">
        <v>15</v>
      </c>
      <c r="D34" s="13">
        <f>SUM(D37:D51)</f>
        <v>12588.741999999998</v>
      </c>
      <c r="E34" s="13">
        <f>SUM(E37:E51)</f>
        <v>16908.988999999998</v>
      </c>
      <c r="F34" s="13">
        <f t="shared" si="0"/>
        <v>134.3183377656004</v>
      </c>
      <c r="G34" s="13">
        <f>+D34</f>
        <v>12588.741999999998</v>
      </c>
      <c r="H34" s="13">
        <f>SUM(H37:H51)</f>
        <v>16908.988999999998</v>
      </c>
      <c r="I34" s="46">
        <f t="shared" si="2"/>
        <v>1.343183377656004</v>
      </c>
    </row>
    <row r="35" spans="1:9" x14ac:dyDescent="0.25">
      <c r="A35" s="29" t="s">
        <v>36</v>
      </c>
      <c r="B35" s="15" t="s">
        <v>16</v>
      </c>
      <c r="C35" s="14" t="s">
        <v>15</v>
      </c>
      <c r="D35" s="18">
        <v>0</v>
      </c>
      <c r="E35" s="18">
        <v>80.503</v>
      </c>
      <c r="F35" s="18">
        <v>0</v>
      </c>
      <c r="G35" s="16">
        <f>+D35</f>
        <v>0</v>
      </c>
      <c r="H35" s="18">
        <f>+E35</f>
        <v>80.503</v>
      </c>
      <c r="I35" s="50">
        <v>0</v>
      </c>
    </row>
    <row r="36" spans="1:9" x14ac:dyDescent="0.25">
      <c r="A36" s="30" t="s">
        <v>37</v>
      </c>
      <c r="B36" s="20" t="s">
        <v>17</v>
      </c>
      <c r="C36" s="19" t="s">
        <v>15</v>
      </c>
      <c r="D36" s="21">
        <f>+D34-D35</f>
        <v>12588.741999999998</v>
      </c>
      <c r="E36" s="21">
        <f>+E34-E35</f>
        <v>16828.485999999997</v>
      </c>
      <c r="F36" s="22">
        <f t="shared" si="0"/>
        <v>133.67885369324432</v>
      </c>
      <c r="G36" s="21">
        <f>+D36</f>
        <v>12588.741999999998</v>
      </c>
      <c r="H36" s="21">
        <f>+H34-H35</f>
        <v>16828.485999999997</v>
      </c>
      <c r="I36" s="48">
        <f t="shared" si="2"/>
        <v>1.3367885369324433</v>
      </c>
    </row>
    <row r="37" spans="1:9" x14ac:dyDescent="0.25">
      <c r="A37" s="23"/>
      <c r="B37" s="24" t="s">
        <v>22</v>
      </c>
      <c r="C37" s="23" t="s">
        <v>15</v>
      </c>
      <c r="D37" s="25">
        <v>900</v>
      </c>
      <c r="E37" s="26">
        <v>1327.4069999999999</v>
      </c>
      <c r="F37" s="25">
        <f t="shared" si="0"/>
        <v>147.48966666666666</v>
      </c>
      <c r="G37" s="21">
        <f t="shared" ref="G37:G51" si="3">+D37</f>
        <v>900</v>
      </c>
      <c r="H37" s="26">
        <f>+E37</f>
        <v>1327.4069999999999</v>
      </c>
      <c r="I37" s="49">
        <f t="shared" si="2"/>
        <v>1.4748966666666665</v>
      </c>
    </row>
    <row r="38" spans="1:9" x14ac:dyDescent="0.25">
      <c r="A38" s="23"/>
      <c r="B38" s="24" t="s">
        <v>32</v>
      </c>
      <c r="C38" s="23" t="s">
        <v>15</v>
      </c>
      <c r="D38" s="25">
        <v>3469.3719999999998</v>
      </c>
      <c r="E38" s="26">
        <v>2329.7629999999999</v>
      </c>
      <c r="F38" s="25">
        <f t="shared" si="0"/>
        <v>67.152297303373643</v>
      </c>
      <c r="G38" s="21">
        <f t="shared" si="3"/>
        <v>3469.3719999999998</v>
      </c>
      <c r="H38" s="26">
        <f t="shared" ref="H38:H51" si="4">+E38</f>
        <v>2329.7629999999999</v>
      </c>
      <c r="I38" s="49">
        <f t="shared" si="2"/>
        <v>0.67152297303373643</v>
      </c>
    </row>
    <row r="39" spans="1:9" x14ac:dyDescent="0.25">
      <c r="A39" s="23"/>
      <c r="B39" s="24" t="s">
        <v>38</v>
      </c>
      <c r="C39" s="23" t="s">
        <v>15</v>
      </c>
      <c r="D39" s="25">
        <v>311.08</v>
      </c>
      <c r="E39" s="26">
        <v>1508.7429999999999</v>
      </c>
      <c r="F39" s="25">
        <f t="shared" si="0"/>
        <v>485.00160730358755</v>
      </c>
      <c r="G39" s="21">
        <f t="shared" si="3"/>
        <v>311.08</v>
      </c>
      <c r="H39" s="26">
        <f t="shared" si="4"/>
        <v>1508.7429999999999</v>
      </c>
      <c r="I39" s="49">
        <f t="shared" si="2"/>
        <v>4.8500160730358752</v>
      </c>
    </row>
    <row r="40" spans="1:9" x14ac:dyDescent="0.25">
      <c r="A40" s="23"/>
      <c r="B40" s="24" t="s">
        <v>39</v>
      </c>
      <c r="C40" s="23" t="s">
        <v>15</v>
      </c>
      <c r="D40" s="25">
        <v>952.55200000000002</v>
      </c>
      <c r="E40" s="26">
        <v>736.53</v>
      </c>
      <c r="F40" s="25">
        <f t="shared" si="0"/>
        <v>77.32176301136316</v>
      </c>
      <c r="G40" s="21">
        <f t="shared" si="3"/>
        <v>952.55200000000002</v>
      </c>
      <c r="H40" s="26">
        <f t="shared" si="4"/>
        <v>736.53</v>
      </c>
      <c r="I40" s="49">
        <f t="shared" si="2"/>
        <v>0.77321763011363154</v>
      </c>
    </row>
    <row r="41" spans="1:9" x14ac:dyDescent="0.25">
      <c r="A41" s="23"/>
      <c r="B41" s="24" t="s">
        <v>40</v>
      </c>
      <c r="C41" s="23" t="s">
        <v>15</v>
      </c>
      <c r="D41" s="25">
        <v>912.87900000000002</v>
      </c>
      <c r="E41" s="26">
        <v>1062.673</v>
      </c>
      <c r="F41" s="25">
        <f t="shared" si="0"/>
        <v>116.40896548173416</v>
      </c>
      <c r="G41" s="21">
        <f t="shared" si="3"/>
        <v>912.87900000000002</v>
      </c>
      <c r="H41" s="26">
        <f t="shared" si="4"/>
        <v>1062.673</v>
      </c>
      <c r="I41" s="49">
        <f t="shared" si="2"/>
        <v>1.1640896548173416</v>
      </c>
    </row>
    <row r="42" spans="1:9" x14ac:dyDescent="0.25">
      <c r="A42" s="23"/>
      <c r="B42" s="24" t="s">
        <v>41</v>
      </c>
      <c r="C42" s="23" t="s">
        <v>15</v>
      </c>
      <c r="D42" s="25">
        <v>652.34900000000005</v>
      </c>
      <c r="E42" s="26">
        <v>314.12200000000001</v>
      </c>
      <c r="F42" s="25">
        <f t="shared" si="0"/>
        <v>48.152446006662075</v>
      </c>
      <c r="G42" s="21">
        <f t="shared" si="3"/>
        <v>652.34900000000005</v>
      </c>
      <c r="H42" s="26">
        <f t="shared" si="4"/>
        <v>314.12200000000001</v>
      </c>
      <c r="I42" s="49">
        <f t="shared" si="2"/>
        <v>0.48152446006662075</v>
      </c>
    </row>
    <row r="43" spans="1:9" x14ac:dyDescent="0.25">
      <c r="A43" s="23"/>
      <c r="B43" s="24" t="s">
        <v>42</v>
      </c>
      <c r="C43" s="23" t="s">
        <v>15</v>
      </c>
      <c r="D43" s="25">
        <v>4252.2020000000002</v>
      </c>
      <c r="E43" s="26">
        <v>4921.6360000000004</v>
      </c>
      <c r="F43" s="25">
        <f t="shared" si="0"/>
        <v>115.74323138928959</v>
      </c>
      <c r="G43" s="21">
        <f t="shared" si="3"/>
        <v>4252.2020000000002</v>
      </c>
      <c r="H43" s="26">
        <f t="shared" si="4"/>
        <v>4921.6360000000004</v>
      </c>
      <c r="I43" s="49">
        <f t="shared" si="2"/>
        <v>1.1574323138928959</v>
      </c>
    </row>
    <row r="44" spans="1:9" x14ac:dyDescent="0.25">
      <c r="A44" s="23"/>
      <c r="B44" s="24" t="s">
        <v>43</v>
      </c>
      <c r="C44" s="23" t="s">
        <v>15</v>
      </c>
      <c r="D44" s="25">
        <v>0</v>
      </c>
      <c r="E44" s="25"/>
      <c r="F44" s="25">
        <v>0</v>
      </c>
      <c r="G44" s="21">
        <f t="shared" si="3"/>
        <v>0</v>
      </c>
      <c r="H44" s="26">
        <f t="shared" si="4"/>
        <v>0</v>
      </c>
      <c r="I44" s="49">
        <v>0</v>
      </c>
    </row>
    <row r="45" spans="1:9" x14ac:dyDescent="0.25">
      <c r="A45" s="23"/>
      <c r="B45" s="24" t="s">
        <v>77</v>
      </c>
      <c r="C45" s="23" t="s">
        <v>15</v>
      </c>
      <c r="D45" s="25">
        <v>1138.308</v>
      </c>
      <c r="E45" s="26">
        <v>1754.4069999999999</v>
      </c>
      <c r="F45" s="25">
        <f>+E45/D45*100</f>
        <v>154.12410349395768</v>
      </c>
      <c r="G45" s="21">
        <f t="shared" si="3"/>
        <v>1138.308</v>
      </c>
      <c r="H45" s="26">
        <f t="shared" si="4"/>
        <v>1754.4069999999999</v>
      </c>
      <c r="I45" s="49">
        <f t="shared" si="2"/>
        <v>1.5412410349395769</v>
      </c>
    </row>
    <row r="46" spans="1:9" ht="31.5" x14ac:dyDescent="0.25">
      <c r="A46" s="23"/>
      <c r="B46" s="24" t="s">
        <v>44</v>
      </c>
      <c r="C46" s="23" t="s">
        <v>15</v>
      </c>
      <c r="D46" s="25">
        <v>0</v>
      </c>
      <c r="E46" s="26">
        <v>1472.2080000000001</v>
      </c>
      <c r="F46" s="25">
        <v>0</v>
      </c>
      <c r="G46" s="21">
        <f t="shared" si="3"/>
        <v>0</v>
      </c>
      <c r="H46" s="26">
        <f t="shared" si="4"/>
        <v>1472.2080000000001</v>
      </c>
      <c r="I46" s="49">
        <v>0</v>
      </c>
    </row>
    <row r="47" spans="1:9" x14ac:dyDescent="0.25">
      <c r="A47" s="23"/>
      <c r="B47" s="24" t="s">
        <v>78</v>
      </c>
      <c r="C47" s="23" t="s">
        <v>15</v>
      </c>
      <c r="D47" s="25">
        <v>0</v>
      </c>
      <c r="E47" s="26">
        <v>1048.8320000000001</v>
      </c>
      <c r="F47" s="25">
        <v>0</v>
      </c>
      <c r="G47" s="21">
        <f t="shared" si="3"/>
        <v>0</v>
      </c>
      <c r="H47" s="26">
        <f t="shared" si="4"/>
        <v>1048.8320000000001</v>
      </c>
      <c r="I47" s="49">
        <v>0</v>
      </c>
    </row>
    <row r="48" spans="1:9" ht="31.5" x14ac:dyDescent="0.25">
      <c r="A48" s="23"/>
      <c r="B48" s="24" t="s">
        <v>79</v>
      </c>
      <c r="C48" s="23" t="s">
        <v>15</v>
      </c>
      <c r="D48" s="25"/>
      <c r="E48" s="26">
        <v>158.43299999999999</v>
      </c>
      <c r="F48" s="25">
        <v>0</v>
      </c>
      <c r="G48" s="21">
        <f t="shared" si="3"/>
        <v>0</v>
      </c>
      <c r="H48" s="26">
        <f t="shared" si="4"/>
        <v>158.43299999999999</v>
      </c>
      <c r="I48" s="49">
        <v>0</v>
      </c>
    </row>
    <row r="49" spans="1:13" x14ac:dyDescent="0.25">
      <c r="A49" s="23"/>
      <c r="B49" s="24" t="s">
        <v>80</v>
      </c>
      <c r="C49" s="23" t="s">
        <v>15</v>
      </c>
      <c r="D49" s="25"/>
      <c r="E49" s="26">
        <v>173.97399999999999</v>
      </c>
      <c r="F49" s="25">
        <v>0</v>
      </c>
      <c r="G49" s="21">
        <f t="shared" si="3"/>
        <v>0</v>
      </c>
      <c r="H49" s="26">
        <f t="shared" si="4"/>
        <v>173.97399999999999</v>
      </c>
      <c r="I49" s="49">
        <v>0</v>
      </c>
    </row>
    <row r="50" spans="1:13" x14ac:dyDescent="0.25">
      <c r="A50" s="23"/>
      <c r="B50" s="24" t="s">
        <v>81</v>
      </c>
      <c r="C50" s="23" t="s">
        <v>15</v>
      </c>
      <c r="D50" s="25"/>
      <c r="E50" s="26">
        <v>100.261</v>
      </c>
      <c r="F50" s="25">
        <v>0</v>
      </c>
      <c r="G50" s="21">
        <f t="shared" si="3"/>
        <v>0</v>
      </c>
      <c r="H50" s="26">
        <f t="shared" si="4"/>
        <v>100.261</v>
      </c>
      <c r="I50" s="49">
        <v>0</v>
      </c>
    </row>
    <row r="51" spans="1:13" x14ac:dyDescent="0.25">
      <c r="A51" s="23"/>
      <c r="B51" s="24" t="s">
        <v>45</v>
      </c>
      <c r="C51" s="23" t="s">
        <v>15</v>
      </c>
      <c r="D51" s="25">
        <v>0</v>
      </c>
      <c r="E51" s="25">
        <v>0</v>
      </c>
      <c r="F51" s="25">
        <v>0</v>
      </c>
      <c r="G51" s="21">
        <f t="shared" si="3"/>
        <v>0</v>
      </c>
      <c r="H51" s="26">
        <f t="shared" si="4"/>
        <v>0</v>
      </c>
      <c r="I51" s="49">
        <v>0</v>
      </c>
    </row>
    <row r="52" spans="1:13" x14ac:dyDescent="0.25">
      <c r="A52" s="11">
        <v>3</v>
      </c>
      <c r="B52" s="12" t="s">
        <v>46</v>
      </c>
      <c r="C52" s="11" t="s">
        <v>15</v>
      </c>
      <c r="D52" s="13">
        <f>SUM(D55:D62)</f>
        <v>24600</v>
      </c>
      <c r="E52" s="13">
        <f>SUM(E55:E62)</f>
        <v>9676.2089999999989</v>
      </c>
      <c r="F52" s="13">
        <f t="shared" si="0"/>
        <v>39.334182926829264</v>
      </c>
      <c r="G52" s="28">
        <f>+D52</f>
        <v>24600</v>
      </c>
      <c r="H52" s="28">
        <f>SUM(H55:H62)</f>
        <v>9676.2089999999989</v>
      </c>
      <c r="I52" s="51">
        <f t="shared" si="2"/>
        <v>0.39334182926829264</v>
      </c>
    </row>
    <row r="53" spans="1:13" x14ac:dyDescent="0.25">
      <c r="A53" s="14" t="s">
        <v>47</v>
      </c>
      <c r="B53" s="15" t="s">
        <v>16</v>
      </c>
      <c r="C53" s="14" t="s">
        <v>15</v>
      </c>
      <c r="D53" s="18">
        <v>0</v>
      </c>
      <c r="E53" s="18">
        <v>0</v>
      </c>
      <c r="F53" s="18">
        <v>0</v>
      </c>
      <c r="G53" s="16">
        <f>+D53</f>
        <v>0</v>
      </c>
      <c r="H53" s="16">
        <f>+E53</f>
        <v>0</v>
      </c>
      <c r="I53" s="47">
        <v>0</v>
      </c>
    </row>
    <row r="54" spans="1:13" x14ac:dyDescent="0.25">
      <c r="A54" s="19" t="s">
        <v>48</v>
      </c>
      <c r="B54" s="20" t="s">
        <v>17</v>
      </c>
      <c r="C54" s="19" t="s">
        <v>15</v>
      </c>
      <c r="D54" s="21">
        <f>+D52-D53</f>
        <v>24600</v>
      </c>
      <c r="E54" s="21">
        <f>+E52-E53</f>
        <v>9676.2089999999989</v>
      </c>
      <c r="F54" s="22">
        <f t="shared" si="0"/>
        <v>39.334182926829264</v>
      </c>
      <c r="G54" s="21">
        <f>+D54</f>
        <v>24600</v>
      </c>
      <c r="H54" s="21">
        <f>+H52-H53</f>
        <v>9676.2089999999989</v>
      </c>
      <c r="I54" s="48">
        <f t="shared" si="2"/>
        <v>0.39334182926829264</v>
      </c>
    </row>
    <row r="55" spans="1:13" x14ac:dyDescent="0.25">
      <c r="A55" s="14"/>
      <c r="B55" s="24" t="s">
        <v>22</v>
      </c>
      <c r="C55" s="23" t="s">
        <v>15</v>
      </c>
      <c r="D55" s="25">
        <v>1000</v>
      </c>
      <c r="E55" s="26">
        <v>5433.48</v>
      </c>
      <c r="F55" s="25">
        <f t="shared" si="0"/>
        <v>543.34799999999996</v>
      </c>
      <c r="G55" s="21">
        <f t="shared" ref="G55:G62" si="5">+D55</f>
        <v>1000</v>
      </c>
      <c r="H55" s="26">
        <f>+E55</f>
        <v>5433.48</v>
      </c>
      <c r="I55" s="49">
        <f t="shared" si="2"/>
        <v>5.4334799999999994</v>
      </c>
    </row>
    <row r="56" spans="1:13" x14ac:dyDescent="0.25">
      <c r="A56" s="14"/>
      <c r="B56" s="24" t="s">
        <v>21</v>
      </c>
      <c r="C56" s="23" t="s">
        <v>15</v>
      </c>
      <c r="D56" s="25"/>
      <c r="E56" s="26">
        <v>420.09199999999998</v>
      </c>
      <c r="F56" s="25"/>
      <c r="G56" s="21">
        <f t="shared" si="5"/>
        <v>0</v>
      </c>
      <c r="H56" s="26">
        <f t="shared" ref="H56:H62" si="6">+E56</f>
        <v>420.09199999999998</v>
      </c>
      <c r="I56" s="49"/>
    </row>
    <row r="57" spans="1:13" ht="31.5" x14ac:dyDescent="0.25">
      <c r="A57" s="14"/>
      <c r="B57" s="24" t="s">
        <v>49</v>
      </c>
      <c r="C57" s="23" t="s">
        <v>15</v>
      </c>
      <c r="D57" s="25">
        <v>1000</v>
      </c>
      <c r="E57" s="25"/>
      <c r="F57" s="25">
        <f t="shared" si="0"/>
        <v>0</v>
      </c>
      <c r="G57" s="21">
        <f t="shared" si="5"/>
        <v>1000</v>
      </c>
      <c r="H57" s="26">
        <f t="shared" si="6"/>
        <v>0</v>
      </c>
      <c r="I57" s="49">
        <f t="shared" si="2"/>
        <v>0</v>
      </c>
    </row>
    <row r="58" spans="1:13" ht="31.5" x14ac:dyDescent="0.25">
      <c r="A58" s="14"/>
      <c r="B58" s="24" t="s">
        <v>50</v>
      </c>
      <c r="C58" s="23" t="s">
        <v>15</v>
      </c>
      <c r="D58" s="25">
        <v>864</v>
      </c>
      <c r="E58" s="25"/>
      <c r="F58" s="25">
        <f t="shared" si="0"/>
        <v>0</v>
      </c>
      <c r="G58" s="21">
        <f t="shared" si="5"/>
        <v>864</v>
      </c>
      <c r="H58" s="26">
        <f t="shared" si="6"/>
        <v>0</v>
      </c>
      <c r="I58" s="49">
        <f t="shared" si="2"/>
        <v>0</v>
      </c>
    </row>
    <row r="59" spans="1:13" x14ac:dyDescent="0.25">
      <c r="A59" s="14"/>
      <c r="B59" s="24" t="s">
        <v>32</v>
      </c>
      <c r="C59" s="23" t="s">
        <v>15</v>
      </c>
      <c r="D59" s="25">
        <v>11600</v>
      </c>
      <c r="E59" s="26">
        <v>2151.1619999999998</v>
      </c>
      <c r="F59" s="25">
        <f t="shared" si="0"/>
        <v>18.544499999999996</v>
      </c>
      <c r="G59" s="21">
        <f t="shared" si="5"/>
        <v>11600</v>
      </c>
      <c r="H59" s="26">
        <f t="shared" si="6"/>
        <v>2151.1619999999998</v>
      </c>
      <c r="I59" s="49">
        <f t="shared" si="2"/>
        <v>0.18544499999999997</v>
      </c>
      <c r="M59" s="2">
        <v>1</v>
      </c>
    </row>
    <row r="60" spans="1:13" x14ac:dyDescent="0.25">
      <c r="A60" s="14"/>
      <c r="B60" s="24" t="s">
        <v>51</v>
      </c>
      <c r="C60" s="23" t="s">
        <v>15</v>
      </c>
      <c r="D60" s="25">
        <v>0</v>
      </c>
      <c r="E60" s="26">
        <v>1229.884</v>
      </c>
      <c r="F60" s="25">
        <v>0</v>
      </c>
      <c r="G60" s="21">
        <f t="shared" si="5"/>
        <v>0</v>
      </c>
      <c r="H60" s="26">
        <f t="shared" si="6"/>
        <v>1229.884</v>
      </c>
      <c r="I60" s="49">
        <v>0</v>
      </c>
    </row>
    <row r="61" spans="1:13" x14ac:dyDescent="0.25">
      <c r="A61" s="14"/>
      <c r="B61" s="24" t="s">
        <v>72</v>
      </c>
      <c r="C61" s="23" t="s">
        <v>15</v>
      </c>
      <c r="D61" s="25"/>
      <c r="E61" s="26">
        <v>398.22199999999998</v>
      </c>
      <c r="F61" s="25"/>
      <c r="G61" s="21">
        <f t="shared" si="5"/>
        <v>0</v>
      </c>
      <c r="H61" s="26">
        <f t="shared" si="6"/>
        <v>398.22199999999998</v>
      </c>
      <c r="I61" s="49"/>
    </row>
    <row r="62" spans="1:13" x14ac:dyDescent="0.25">
      <c r="A62" s="14"/>
      <c r="B62" s="24" t="s">
        <v>45</v>
      </c>
      <c r="C62" s="23" t="s">
        <v>15</v>
      </c>
      <c r="D62" s="25">
        <v>10136</v>
      </c>
      <c r="E62" s="26">
        <v>43.369</v>
      </c>
      <c r="F62" s="25">
        <f t="shared" si="0"/>
        <v>0.42787095501183897</v>
      </c>
      <c r="G62" s="21">
        <f t="shared" si="5"/>
        <v>10136</v>
      </c>
      <c r="H62" s="26">
        <f t="shared" si="6"/>
        <v>43.369</v>
      </c>
      <c r="I62" s="49">
        <f t="shared" si="2"/>
        <v>4.2787095501183895E-3</v>
      </c>
    </row>
    <row r="63" spans="1:13" x14ac:dyDescent="0.25">
      <c r="A63" s="11">
        <v>4</v>
      </c>
      <c r="B63" s="12" t="s">
        <v>52</v>
      </c>
      <c r="C63" s="11" t="s">
        <v>15</v>
      </c>
      <c r="D63" s="13">
        <f>SUM(D66:D81)</f>
        <v>35178</v>
      </c>
      <c r="E63" s="13">
        <f>SUM(E66:E81)</f>
        <v>19001.165000000001</v>
      </c>
      <c r="F63" s="13">
        <f t="shared" si="0"/>
        <v>54.014341349707209</v>
      </c>
      <c r="G63" s="28">
        <f>+D63</f>
        <v>35178</v>
      </c>
      <c r="H63" s="13">
        <f>SUM(H66:H81)</f>
        <v>19001.165000000001</v>
      </c>
      <c r="I63" s="46">
        <f t="shared" si="2"/>
        <v>0.54014341349707207</v>
      </c>
    </row>
    <row r="64" spans="1:13" x14ac:dyDescent="0.25">
      <c r="A64" s="14" t="s">
        <v>53</v>
      </c>
      <c r="B64" s="15" t="s">
        <v>16</v>
      </c>
      <c r="C64" s="14" t="s">
        <v>15</v>
      </c>
      <c r="D64" s="18">
        <v>4254.33</v>
      </c>
      <c r="E64" s="18">
        <v>2696.4949999999999</v>
      </c>
      <c r="F64" s="18">
        <f t="shared" si="0"/>
        <v>63.382365730914145</v>
      </c>
      <c r="G64" s="16">
        <f>+D64</f>
        <v>4254.33</v>
      </c>
      <c r="H64" s="18">
        <f>+E64</f>
        <v>2696.4949999999999</v>
      </c>
      <c r="I64" s="50">
        <v>0</v>
      </c>
    </row>
    <row r="65" spans="1:9" x14ac:dyDescent="0.25">
      <c r="A65" s="19" t="s">
        <v>54</v>
      </c>
      <c r="B65" s="20" t="s">
        <v>17</v>
      </c>
      <c r="C65" s="19" t="s">
        <v>15</v>
      </c>
      <c r="D65" s="21">
        <f>+D63-D64</f>
        <v>30923.67</v>
      </c>
      <c r="E65" s="21">
        <f>+E63-E64</f>
        <v>16304.670000000002</v>
      </c>
      <c r="F65" s="22">
        <f t="shared" si="0"/>
        <v>52.725533547602865</v>
      </c>
      <c r="G65" s="21">
        <f>+D65</f>
        <v>30923.67</v>
      </c>
      <c r="H65" s="21">
        <f>+H63-H64</f>
        <v>16304.670000000002</v>
      </c>
      <c r="I65" s="48">
        <f t="shared" si="2"/>
        <v>0.52725533547602865</v>
      </c>
    </row>
    <row r="66" spans="1:9" x14ac:dyDescent="0.25">
      <c r="A66" s="23"/>
      <c r="B66" s="24" t="s">
        <v>22</v>
      </c>
      <c r="C66" s="23" t="s">
        <v>15</v>
      </c>
      <c r="D66" s="25">
        <v>4500</v>
      </c>
      <c r="E66" s="26">
        <v>479.06799999999998</v>
      </c>
      <c r="F66" s="25">
        <f t="shared" si="0"/>
        <v>10.645955555555556</v>
      </c>
      <c r="G66" s="21">
        <f t="shared" ref="G66:G81" si="7">+D66</f>
        <v>4500</v>
      </c>
      <c r="H66" s="26">
        <f>+E66</f>
        <v>479.06799999999998</v>
      </c>
      <c r="I66" s="49">
        <f t="shared" si="2"/>
        <v>0.10645955555555556</v>
      </c>
    </row>
    <row r="67" spans="1:9" ht="31.5" x14ac:dyDescent="0.25">
      <c r="A67" s="23"/>
      <c r="B67" s="24" t="s">
        <v>55</v>
      </c>
      <c r="C67" s="23" t="s">
        <v>15</v>
      </c>
      <c r="D67" s="25">
        <v>2690.03</v>
      </c>
      <c r="E67" s="25"/>
      <c r="F67" s="25">
        <f t="shared" si="0"/>
        <v>0</v>
      </c>
      <c r="G67" s="21">
        <f t="shared" si="7"/>
        <v>2690.03</v>
      </c>
      <c r="H67" s="26">
        <f t="shared" ref="H67:H81" si="8">+E67</f>
        <v>0</v>
      </c>
      <c r="I67" s="49">
        <f t="shared" si="2"/>
        <v>0</v>
      </c>
    </row>
    <row r="68" spans="1:9" ht="31.5" x14ac:dyDescent="0.25">
      <c r="A68" s="23"/>
      <c r="B68" s="24" t="s">
        <v>56</v>
      </c>
      <c r="C68" s="23" t="s">
        <v>15</v>
      </c>
      <c r="D68" s="25">
        <v>2468.2800000000002</v>
      </c>
      <c r="E68" s="25"/>
      <c r="F68" s="25">
        <f t="shared" si="0"/>
        <v>0</v>
      </c>
      <c r="G68" s="21">
        <f t="shared" si="7"/>
        <v>2468.2800000000002</v>
      </c>
      <c r="H68" s="26">
        <f t="shared" si="8"/>
        <v>0</v>
      </c>
      <c r="I68" s="49">
        <f t="shared" si="2"/>
        <v>0</v>
      </c>
    </row>
    <row r="69" spans="1:9" ht="31.5" x14ac:dyDescent="0.25">
      <c r="A69" s="23"/>
      <c r="B69" s="24" t="s">
        <v>25</v>
      </c>
      <c r="C69" s="23" t="s">
        <v>15</v>
      </c>
      <c r="D69" s="25">
        <v>3158.64</v>
      </c>
      <c r="E69" s="25"/>
      <c r="F69" s="25">
        <f t="shared" si="0"/>
        <v>0</v>
      </c>
      <c r="G69" s="21">
        <f t="shared" si="7"/>
        <v>3158.64</v>
      </c>
      <c r="H69" s="26">
        <f t="shared" si="8"/>
        <v>0</v>
      </c>
      <c r="I69" s="49">
        <f t="shared" si="2"/>
        <v>0</v>
      </c>
    </row>
    <row r="70" spans="1:9" ht="31.5" x14ac:dyDescent="0.25">
      <c r="A70" s="23"/>
      <c r="B70" s="24" t="s">
        <v>44</v>
      </c>
      <c r="C70" s="23" t="s">
        <v>15</v>
      </c>
      <c r="D70" s="25">
        <v>8761.0499999999993</v>
      </c>
      <c r="E70" s="26">
        <v>680.76099999999997</v>
      </c>
      <c r="F70" s="25">
        <f t="shared" si="0"/>
        <v>7.7703129191135769</v>
      </c>
      <c r="G70" s="21">
        <f t="shared" si="7"/>
        <v>8761.0499999999993</v>
      </c>
      <c r="H70" s="26">
        <f t="shared" si="8"/>
        <v>680.76099999999997</v>
      </c>
      <c r="I70" s="49">
        <f t="shared" si="2"/>
        <v>7.770312919113577E-2</v>
      </c>
    </row>
    <row r="71" spans="1:9" x14ac:dyDescent="0.25">
      <c r="A71" s="23"/>
      <c r="B71" s="24" t="s">
        <v>57</v>
      </c>
      <c r="C71" s="23" t="s">
        <v>15</v>
      </c>
      <c r="D71" s="25">
        <v>0</v>
      </c>
      <c r="E71" s="26">
        <v>514.10699999999997</v>
      </c>
      <c r="F71" s="25">
        <v>0</v>
      </c>
      <c r="G71" s="21">
        <f t="shared" si="7"/>
        <v>0</v>
      </c>
      <c r="H71" s="26">
        <f t="shared" si="8"/>
        <v>514.10699999999997</v>
      </c>
      <c r="I71" s="49">
        <v>0</v>
      </c>
    </row>
    <row r="72" spans="1:9" x14ac:dyDescent="0.25">
      <c r="A72" s="23"/>
      <c r="B72" s="24" t="s">
        <v>58</v>
      </c>
      <c r="C72" s="23" t="s">
        <v>15</v>
      </c>
      <c r="D72" s="25">
        <v>0</v>
      </c>
      <c r="E72" s="26">
        <v>3048.27</v>
      </c>
      <c r="F72" s="25">
        <v>0</v>
      </c>
      <c r="G72" s="21">
        <f t="shared" si="7"/>
        <v>0</v>
      </c>
      <c r="H72" s="26">
        <f t="shared" si="8"/>
        <v>3048.27</v>
      </c>
      <c r="I72" s="49">
        <v>0</v>
      </c>
    </row>
    <row r="73" spans="1:9" x14ac:dyDescent="0.25">
      <c r="A73" s="23"/>
      <c r="B73" s="24" t="s">
        <v>74</v>
      </c>
      <c r="C73" s="23" t="s">
        <v>15</v>
      </c>
      <c r="D73" s="25">
        <v>0</v>
      </c>
      <c r="E73" s="26">
        <v>3175.4169999999999</v>
      </c>
      <c r="F73" s="25">
        <v>0</v>
      </c>
      <c r="G73" s="21">
        <f t="shared" si="7"/>
        <v>0</v>
      </c>
      <c r="H73" s="26">
        <f t="shared" si="8"/>
        <v>3175.4169999999999</v>
      </c>
      <c r="I73" s="49">
        <v>0</v>
      </c>
    </row>
    <row r="74" spans="1:9" x14ac:dyDescent="0.25">
      <c r="A74" s="23"/>
      <c r="B74" s="24" t="s">
        <v>59</v>
      </c>
      <c r="C74" s="23" t="s">
        <v>15</v>
      </c>
      <c r="D74" s="25">
        <v>0</v>
      </c>
      <c r="E74" s="26">
        <v>324.476</v>
      </c>
      <c r="F74" s="25"/>
      <c r="G74" s="21">
        <f t="shared" si="7"/>
        <v>0</v>
      </c>
      <c r="H74" s="26">
        <f t="shared" si="8"/>
        <v>324.476</v>
      </c>
      <c r="I74" s="49"/>
    </row>
    <row r="75" spans="1:9" x14ac:dyDescent="0.25">
      <c r="A75" s="23"/>
      <c r="B75" s="24" t="s">
        <v>60</v>
      </c>
      <c r="C75" s="23" t="s">
        <v>15</v>
      </c>
      <c r="D75" s="25">
        <v>0</v>
      </c>
      <c r="E75" s="26">
        <v>201.91</v>
      </c>
      <c r="F75" s="25">
        <v>0</v>
      </c>
      <c r="G75" s="21">
        <f t="shared" si="7"/>
        <v>0</v>
      </c>
      <c r="H75" s="26">
        <f t="shared" si="8"/>
        <v>201.91</v>
      </c>
      <c r="I75" s="49">
        <v>0</v>
      </c>
    </row>
    <row r="76" spans="1:9" x14ac:dyDescent="0.25">
      <c r="A76" s="23"/>
      <c r="B76" s="24" t="s">
        <v>32</v>
      </c>
      <c r="C76" s="23" t="s">
        <v>15</v>
      </c>
      <c r="D76" s="25">
        <v>11600</v>
      </c>
      <c r="E76" s="26">
        <v>2213.011</v>
      </c>
      <c r="F76" s="25">
        <f t="shared" si="0"/>
        <v>19.077681034482758</v>
      </c>
      <c r="G76" s="21">
        <f t="shared" si="7"/>
        <v>11600</v>
      </c>
      <c r="H76" s="26">
        <f t="shared" si="8"/>
        <v>2213.011</v>
      </c>
      <c r="I76" s="49">
        <f t="shared" si="2"/>
        <v>0.19077681034482757</v>
      </c>
    </row>
    <row r="77" spans="1:9" x14ac:dyDescent="0.25">
      <c r="A77" s="23"/>
      <c r="B77" s="24" t="s">
        <v>73</v>
      </c>
      <c r="C77" s="23" t="s">
        <v>15</v>
      </c>
      <c r="D77" s="25">
        <v>0</v>
      </c>
      <c r="E77" s="26">
        <v>6020.1019999999999</v>
      </c>
      <c r="F77" s="25"/>
      <c r="G77" s="21">
        <f t="shared" si="7"/>
        <v>0</v>
      </c>
      <c r="H77" s="26">
        <f t="shared" si="8"/>
        <v>6020.1019999999999</v>
      </c>
      <c r="I77" s="49"/>
    </row>
    <row r="78" spans="1:9" x14ac:dyDescent="0.25">
      <c r="A78" s="23"/>
      <c r="B78" s="24" t="s">
        <v>75</v>
      </c>
      <c r="C78" s="23" t="s">
        <v>15</v>
      </c>
      <c r="D78" s="25">
        <v>0</v>
      </c>
      <c r="E78" s="26">
        <v>521.16899999999998</v>
      </c>
      <c r="F78" s="25"/>
      <c r="G78" s="21">
        <f t="shared" si="7"/>
        <v>0</v>
      </c>
      <c r="H78" s="26">
        <f t="shared" si="8"/>
        <v>521.16899999999998</v>
      </c>
      <c r="I78" s="49"/>
    </row>
    <row r="79" spans="1:9" x14ac:dyDescent="0.25">
      <c r="A79" s="23"/>
      <c r="B79" s="24" t="s">
        <v>76</v>
      </c>
      <c r="C79" s="23" t="s">
        <v>15</v>
      </c>
      <c r="D79" s="25">
        <v>0</v>
      </c>
      <c r="E79" s="26">
        <v>1822.874</v>
      </c>
      <c r="F79" s="25"/>
      <c r="G79" s="21">
        <f t="shared" si="7"/>
        <v>0</v>
      </c>
      <c r="H79" s="26">
        <f t="shared" si="8"/>
        <v>1822.874</v>
      </c>
      <c r="I79" s="49"/>
    </row>
    <row r="80" spans="1:9" x14ac:dyDescent="0.25">
      <c r="A80" s="23"/>
      <c r="B80" s="24"/>
      <c r="C80" s="23" t="s">
        <v>15</v>
      </c>
      <c r="D80" s="25">
        <v>0</v>
      </c>
      <c r="E80" s="26"/>
      <c r="F80" s="25"/>
      <c r="G80" s="21">
        <f t="shared" si="7"/>
        <v>0</v>
      </c>
      <c r="H80" s="26">
        <f t="shared" si="8"/>
        <v>0</v>
      </c>
      <c r="I80" s="49"/>
    </row>
    <row r="81" spans="1:9" x14ac:dyDescent="0.25">
      <c r="A81" s="23"/>
      <c r="B81" s="24" t="s">
        <v>45</v>
      </c>
      <c r="C81" s="23" t="s">
        <v>15</v>
      </c>
      <c r="D81" s="25">
        <v>2000</v>
      </c>
      <c r="E81" s="25">
        <v>0</v>
      </c>
      <c r="F81" s="25">
        <f t="shared" si="0"/>
        <v>0</v>
      </c>
      <c r="G81" s="21">
        <f t="shared" si="7"/>
        <v>2000</v>
      </c>
      <c r="H81" s="26">
        <f t="shared" si="8"/>
        <v>0</v>
      </c>
      <c r="I81" s="49">
        <f t="shared" si="2"/>
        <v>0</v>
      </c>
    </row>
    <row r="82" spans="1:9" x14ac:dyDescent="0.25">
      <c r="A82" s="11">
        <v>5</v>
      </c>
      <c r="B82" s="12" t="s">
        <v>61</v>
      </c>
      <c r="C82" s="11" t="s">
        <v>15</v>
      </c>
      <c r="D82" s="13">
        <f>+D84</f>
        <v>82000</v>
      </c>
      <c r="E82" s="13">
        <v>42990.906999999999</v>
      </c>
      <c r="F82" s="13">
        <f>+F84</f>
        <v>52.427935365853664</v>
      </c>
      <c r="G82" s="28">
        <f>+D82</f>
        <v>82000</v>
      </c>
      <c r="H82" s="13">
        <f>+E82</f>
        <v>42990.906999999999</v>
      </c>
      <c r="I82" s="46">
        <f t="shared" si="2"/>
        <v>0.52427935365853662</v>
      </c>
    </row>
    <row r="83" spans="1:9" x14ac:dyDescent="0.25">
      <c r="A83" s="14" t="s">
        <v>62</v>
      </c>
      <c r="B83" s="15" t="s">
        <v>16</v>
      </c>
      <c r="C83" s="14" t="s">
        <v>15</v>
      </c>
      <c r="D83" s="18">
        <v>0</v>
      </c>
      <c r="E83" s="18">
        <v>0</v>
      </c>
      <c r="F83" s="18">
        <v>0</v>
      </c>
      <c r="G83" s="16">
        <f>+D83</f>
        <v>0</v>
      </c>
      <c r="H83" s="18">
        <f>+E83</f>
        <v>0</v>
      </c>
      <c r="I83" s="50">
        <v>0</v>
      </c>
    </row>
    <row r="84" spans="1:9" x14ac:dyDescent="0.25">
      <c r="A84" s="19" t="s">
        <v>63</v>
      </c>
      <c r="B84" s="20" t="s">
        <v>17</v>
      </c>
      <c r="C84" s="19" t="s">
        <v>15</v>
      </c>
      <c r="D84" s="21">
        <v>82000</v>
      </c>
      <c r="E84" s="21">
        <f>+E82-E83</f>
        <v>42990.906999999999</v>
      </c>
      <c r="F84" s="22">
        <f t="shared" si="0"/>
        <v>52.427935365853664</v>
      </c>
      <c r="G84" s="21">
        <f>+D84</f>
        <v>82000</v>
      </c>
      <c r="H84" s="21">
        <f>+H82-H83</f>
        <v>42990.906999999999</v>
      </c>
      <c r="I84" s="48">
        <f t="shared" si="2"/>
        <v>0.52427935365853662</v>
      </c>
    </row>
    <row r="85" spans="1:9" x14ac:dyDescent="0.25">
      <c r="A85" s="31"/>
      <c r="B85" s="32"/>
      <c r="C85" s="31"/>
      <c r="D85" s="33"/>
      <c r="E85" s="33"/>
      <c r="F85" s="34"/>
      <c r="G85" s="37"/>
      <c r="H85" s="36"/>
      <c r="I85" s="35"/>
    </row>
    <row r="86" spans="1:9" x14ac:dyDescent="0.25">
      <c r="A86" s="31"/>
      <c r="B86" s="32"/>
      <c r="C86" s="31"/>
      <c r="D86" s="33"/>
      <c r="E86" s="33"/>
      <c r="F86" s="34"/>
      <c r="G86" s="37"/>
      <c r="H86" s="36"/>
      <c r="I86" s="35"/>
    </row>
    <row r="87" spans="1:9" x14ac:dyDescent="0.25">
      <c r="A87" s="38"/>
      <c r="B87" s="32"/>
      <c r="C87" s="38"/>
      <c r="D87" s="39"/>
      <c r="E87" s="39"/>
      <c r="F87" s="39"/>
      <c r="G87" s="39"/>
      <c r="H87" s="36"/>
      <c r="I87" s="39"/>
    </row>
    <row r="88" spans="1:9" x14ac:dyDescent="0.25">
      <c r="A88" s="40"/>
      <c r="B88" s="41" t="s">
        <v>64</v>
      </c>
      <c r="C88" s="41"/>
      <c r="D88" s="1"/>
      <c r="E88" s="41" t="s">
        <v>65</v>
      </c>
      <c r="F88" s="1"/>
      <c r="G88" s="1"/>
      <c r="H88" s="3"/>
      <c r="I88" s="1"/>
    </row>
    <row r="89" spans="1:9" x14ac:dyDescent="0.25">
      <c r="A89" s="40"/>
      <c r="B89" s="41"/>
      <c r="C89" s="41"/>
      <c r="D89" s="1"/>
      <c r="E89" s="1"/>
      <c r="F89" s="1"/>
      <c r="G89" s="1"/>
      <c r="H89" s="3"/>
      <c r="I89" s="1"/>
    </row>
    <row r="99" spans="11:11" x14ac:dyDescent="0.25">
      <c r="K99" s="2" t="s">
        <v>66</v>
      </c>
    </row>
  </sheetData>
  <mergeCells count="11">
    <mergeCell ref="A8:I8"/>
    <mergeCell ref="C1:I1"/>
    <mergeCell ref="C2:I2"/>
    <mergeCell ref="C3:I3"/>
    <mergeCell ref="C4:I4"/>
    <mergeCell ref="A7:I7"/>
    <mergeCell ref="G9:I9"/>
    <mergeCell ref="A9:A10"/>
    <mergeCell ref="B9:B10"/>
    <mergeCell ref="C9:C10"/>
    <mergeCell ref="D9:F9"/>
  </mergeCells>
  <pageMargins left="0.31496062992125984" right="0.31496062992125984" top="0.35433070866141736" bottom="0.35433070866141736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 годовой</vt:lpstr>
      <vt:lpstr>Лист2</vt:lpstr>
      <vt:lpstr>Лист3</vt:lpstr>
      <vt:lpstr>'2021 годовой'!Область_печати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2022-02-21T09:20:34Z</dcterms:modified>
</cp:coreProperties>
</file>