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7235" windowHeight="64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3" i="1" l="1"/>
  <c r="F31" i="1"/>
  <c r="F29" i="1"/>
  <c r="F28" i="1"/>
  <c r="E28" i="1"/>
  <c r="F27" i="1"/>
  <c r="E26" i="1"/>
  <c r="F26" i="1" s="1"/>
  <c r="D26" i="1"/>
  <c r="F25" i="1"/>
  <c r="E25" i="1"/>
  <c r="F24" i="1"/>
  <c r="F23" i="1"/>
  <c r="F22" i="1"/>
  <c r="E22" i="1"/>
  <c r="D22" i="1"/>
  <c r="D21" i="1" s="1"/>
  <c r="D7" i="1" s="1"/>
  <c r="D32" i="1" s="1"/>
  <c r="E21" i="1"/>
  <c r="F19" i="1"/>
  <c r="F18" i="1"/>
  <c r="E17" i="1"/>
  <c r="D17" i="1"/>
  <c r="F17" i="1" s="1"/>
  <c r="F16" i="1"/>
  <c r="F15" i="1"/>
  <c r="E14" i="1"/>
  <c r="F14" i="1" s="1"/>
  <c r="D14" i="1"/>
  <c r="F13" i="1"/>
  <c r="F12" i="1"/>
  <c r="F11" i="1"/>
  <c r="E10" i="1"/>
  <c r="F10" i="1" s="1"/>
  <c r="D10" i="1"/>
  <c r="D9" i="1"/>
  <c r="E8" i="1"/>
  <c r="F8" i="1" s="1"/>
  <c r="D8" i="1"/>
  <c r="F6" i="1"/>
  <c r="D34" i="1" l="1"/>
  <c r="D36" i="1" s="1"/>
  <c r="D35" i="1"/>
  <c r="F21" i="1"/>
  <c r="E9" i="1"/>
  <c r="E7" i="1" l="1"/>
  <c r="F9" i="1"/>
  <c r="E32" i="1" l="1"/>
  <c r="F7" i="1"/>
  <c r="E35" i="1" l="1"/>
  <c r="F32" i="1"/>
  <c r="E34" i="1"/>
  <c r="E36" i="1" l="1"/>
  <c r="F34" i="1"/>
</calcChain>
</file>

<file path=xl/sharedStrings.xml><?xml version="1.0" encoding="utf-8"?>
<sst xmlns="http://schemas.openxmlformats.org/spreadsheetml/2006/main" count="84" uniqueCount="56">
  <si>
    <t xml:space="preserve">Выполнение </t>
  </si>
  <si>
    <t>Бизнес плана за 1 полугодие 2022 год.</t>
  </si>
  <si>
    <t xml:space="preserve">№ </t>
  </si>
  <si>
    <t xml:space="preserve">Наименование статьи затрат </t>
  </si>
  <si>
    <t>Ед. Изм.</t>
  </si>
  <si>
    <t>АО Узгидроэнергокурилиш</t>
  </si>
  <si>
    <t>План</t>
  </si>
  <si>
    <t>Факт</t>
  </si>
  <si>
    <t>%</t>
  </si>
  <si>
    <t>1.</t>
  </si>
  <si>
    <t>Чистая выручка от реализации продукции и оказанных услуг (Без НДС)</t>
  </si>
  <si>
    <t>тыс.сум</t>
  </si>
  <si>
    <t>2.</t>
  </si>
  <si>
    <t>Общая себестоимость реализованной продукции и оказанных услуг</t>
  </si>
  <si>
    <t>Собственные силы</t>
  </si>
  <si>
    <t>А</t>
  </si>
  <si>
    <t>Производственная себестоимость, из них:</t>
  </si>
  <si>
    <t xml:space="preserve"> Всего материальные затраты (сырьё и материалы, топливо, электр энергия, услуга сторонних организация)  </t>
  </si>
  <si>
    <t>Сырьё и материалы, топливо, электр энергия</t>
  </si>
  <si>
    <t>Услуги автотранспорта</t>
  </si>
  <si>
    <t>Субподрядный работ</t>
  </si>
  <si>
    <t>Фонд оплаты труда с ЕСП</t>
  </si>
  <si>
    <t>Затраты на оплату труда производственного характера</t>
  </si>
  <si>
    <t xml:space="preserve">Затраты на социальные отчисления </t>
  </si>
  <si>
    <t>Прочие затраты</t>
  </si>
  <si>
    <t>Амортизация основных средств и нематериальных активов производственного назначения</t>
  </si>
  <si>
    <t>Прочие затраты производственного характера</t>
  </si>
  <si>
    <t>Б1</t>
  </si>
  <si>
    <t>Расходы по реализации</t>
  </si>
  <si>
    <t>Б2</t>
  </si>
  <si>
    <t>Административные расходы, из них:</t>
  </si>
  <si>
    <t>Расходы на оплату труда с ЕСП</t>
  </si>
  <si>
    <t>Расходы на оплату труда</t>
  </si>
  <si>
    <t>Затраты на социальные отчисления</t>
  </si>
  <si>
    <t>Другие административные расходы</t>
  </si>
  <si>
    <t>В</t>
  </si>
  <si>
    <t>Прочие операционные  расходы, из них:</t>
  </si>
  <si>
    <t>Обязательные платежи бюджет и во небюджетные фонды</t>
  </si>
  <si>
    <t>Другие операционные расходы</t>
  </si>
  <si>
    <t>Прочие доходы от основной деятельности</t>
  </si>
  <si>
    <t>Прочие доходы от финансовой деятельности</t>
  </si>
  <si>
    <t>Прочие расходы от финансовой деятельности</t>
  </si>
  <si>
    <t>Г</t>
  </si>
  <si>
    <t xml:space="preserve">Прибыль до уплаты налогов от прибыли </t>
  </si>
  <si>
    <t>Д</t>
  </si>
  <si>
    <t xml:space="preserve">Налоги и платежи в бюджет начисляемые от прибыли </t>
  </si>
  <si>
    <t>Е</t>
  </si>
  <si>
    <t>Чистая прибыль остающаяся в распоряжении организации</t>
  </si>
  <si>
    <t>И</t>
  </si>
  <si>
    <t>Рентабельность (Прибыль до уплаты налогов/Чистая выручка*100)</t>
  </si>
  <si>
    <t>Ж</t>
  </si>
  <si>
    <t>Рентабельность (Прибыль после уплаты налогов/Чистая выручка*100)</t>
  </si>
  <si>
    <t>Вр.И.О.Директора по экономике и финансам</t>
  </si>
  <si>
    <t>Нишанов Ф.</t>
  </si>
  <si>
    <t>Начальник ПЭО</t>
  </si>
  <si>
    <t>Ким 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</si>
</sst>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_ ;[Red]\-#,##0\ "/>
    <numFmt numFmtId="166" formatCode="#,##0.00_ ;[Red]\-#,##0.00\ "/>
    <numFmt numFmtId="167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right" vertical="center"/>
    </xf>
    <xf numFmtId="166" fontId="2" fillId="0" borderId="1" xfId="2" applyNumberFormat="1" applyFont="1" applyFill="1" applyBorder="1" applyAlignment="1" applyProtection="1">
      <alignment horizontal="center" vertical="center" wrapText="1"/>
    </xf>
    <xf numFmtId="166" fontId="2" fillId="0" borderId="1" xfId="0" applyNumberFormat="1" applyFont="1" applyFill="1" applyBorder="1" applyAlignment="1">
      <alignment horizontal="right" vertical="center"/>
    </xf>
    <xf numFmtId="167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/>
    <xf numFmtId="0" fontId="6" fillId="0" borderId="0" xfId="0" applyFont="1" applyFill="1"/>
  </cellXfs>
  <cellStyles count="3">
    <cellStyle name="Обычный" xfId="0" builtinId="0"/>
    <cellStyle name="Обычный 10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topLeftCell="A34" workbookViewId="0">
      <selection activeCell="B41" sqref="B41"/>
    </sheetView>
  </sheetViews>
  <sheetFormatPr defaultColWidth="9.140625" defaultRowHeight="15.75" x14ac:dyDescent="0.25"/>
  <cols>
    <col min="1" max="1" width="3.7109375" style="3" bestFit="1" customWidth="1"/>
    <col min="2" max="2" width="46.42578125" style="2" customWidth="1"/>
    <col min="3" max="3" width="8.42578125" style="3" bestFit="1" customWidth="1"/>
    <col min="4" max="4" width="11.28515625" style="4" bestFit="1" customWidth="1"/>
    <col min="5" max="5" width="12.28515625" style="4" customWidth="1"/>
    <col min="6" max="6" width="10.42578125" style="3" customWidth="1"/>
    <col min="7" max="16384" width="9.140625" style="2"/>
  </cols>
  <sheetData>
    <row r="1" spans="1:6" x14ac:dyDescent="0.25">
      <c r="A1" s="1" t="s">
        <v>0</v>
      </c>
      <c r="B1" s="1"/>
      <c r="C1" s="1"/>
      <c r="D1" s="2"/>
      <c r="E1" s="2"/>
      <c r="F1" s="2"/>
    </row>
    <row r="2" spans="1:6" x14ac:dyDescent="0.25">
      <c r="A2" s="1" t="s">
        <v>1</v>
      </c>
      <c r="B2" s="1"/>
      <c r="C2" s="1"/>
      <c r="D2" s="2"/>
      <c r="E2" s="2"/>
      <c r="F2" s="2"/>
    </row>
    <row r="4" spans="1:6" ht="78.75" customHeight="1" x14ac:dyDescent="0.25">
      <c r="A4" s="5" t="s">
        <v>2</v>
      </c>
      <c r="B4" s="5" t="s">
        <v>3</v>
      </c>
      <c r="C4" s="5" t="s">
        <v>4</v>
      </c>
      <c r="D4" s="6" t="s">
        <v>5</v>
      </c>
      <c r="E4" s="6"/>
      <c r="F4" s="6"/>
    </row>
    <row r="5" spans="1:6" s="3" customFormat="1" x14ac:dyDescent="0.25">
      <c r="A5" s="5"/>
      <c r="B5" s="5"/>
      <c r="C5" s="5"/>
      <c r="D5" s="5" t="s">
        <v>6</v>
      </c>
      <c r="E5" s="7" t="s">
        <v>7</v>
      </c>
      <c r="F5" s="7" t="s">
        <v>8</v>
      </c>
    </row>
    <row r="6" spans="1:6" ht="31.5" x14ac:dyDescent="0.25">
      <c r="A6" s="5" t="s">
        <v>9</v>
      </c>
      <c r="B6" s="8" t="s">
        <v>10</v>
      </c>
      <c r="C6" s="5" t="s">
        <v>11</v>
      </c>
      <c r="D6" s="9">
        <v>74754000</v>
      </c>
      <c r="E6" s="10">
        <v>172352636</v>
      </c>
      <c r="F6" s="11">
        <f>E6/D6</f>
        <v>2.3055975064879473</v>
      </c>
    </row>
    <row r="7" spans="1:6" ht="31.5" x14ac:dyDescent="0.25">
      <c r="A7" s="5" t="s">
        <v>12</v>
      </c>
      <c r="B7" s="8" t="s">
        <v>13</v>
      </c>
      <c r="C7" s="5" t="s">
        <v>11</v>
      </c>
      <c r="D7" s="9">
        <f>D9+D21+D26</f>
        <v>71750408</v>
      </c>
      <c r="E7" s="10">
        <f>E9+E21+E26</f>
        <v>172768052</v>
      </c>
      <c r="F7" s="11">
        <f t="shared" ref="F7:F34" si="0">E7/D7</f>
        <v>2.4079034087165052</v>
      </c>
    </row>
    <row r="8" spans="1:6" hidden="1" x14ac:dyDescent="0.25">
      <c r="A8" s="5"/>
      <c r="B8" s="8" t="s">
        <v>14</v>
      </c>
      <c r="C8" s="5"/>
      <c r="D8" s="10">
        <f t="shared" ref="D8:E8" si="1">D6-D12-D13</f>
        <v>68954000</v>
      </c>
      <c r="E8" s="10">
        <f t="shared" si="1"/>
        <v>163182394</v>
      </c>
      <c r="F8" s="11">
        <f t="shared" si="0"/>
        <v>2.366539925167503</v>
      </c>
    </row>
    <row r="9" spans="1:6" x14ac:dyDescent="0.25">
      <c r="A9" s="5" t="s">
        <v>15</v>
      </c>
      <c r="B9" s="8" t="s">
        <v>16</v>
      </c>
      <c r="C9" s="5" t="s">
        <v>11</v>
      </c>
      <c r="D9" s="9">
        <f>D10+D14+D17</f>
        <v>62082742</v>
      </c>
      <c r="E9" s="10">
        <f>E10+E14+E17</f>
        <v>160788394</v>
      </c>
      <c r="F9" s="11">
        <f t="shared" si="0"/>
        <v>2.589904840221136</v>
      </c>
    </row>
    <row r="10" spans="1:6" ht="47.25" x14ac:dyDescent="0.25">
      <c r="A10" s="5">
        <v>1</v>
      </c>
      <c r="B10" s="8" t="s">
        <v>17</v>
      </c>
      <c r="C10" s="5" t="s">
        <v>11</v>
      </c>
      <c r="D10" s="9">
        <f>D11+D12+D13</f>
        <v>43278826</v>
      </c>
      <c r="E10" s="10">
        <f>E11+E12+E13</f>
        <v>126640469</v>
      </c>
      <c r="F10" s="11">
        <f t="shared" si="0"/>
        <v>2.9261530569244183</v>
      </c>
    </row>
    <row r="11" spans="1:6" x14ac:dyDescent="0.25">
      <c r="A11" s="5"/>
      <c r="B11" s="8" t="s">
        <v>18</v>
      </c>
      <c r="C11" s="5" t="s">
        <v>11</v>
      </c>
      <c r="D11" s="9">
        <v>37478826</v>
      </c>
      <c r="E11" s="10">
        <v>117470227</v>
      </c>
      <c r="F11" s="11">
        <f t="shared" si="0"/>
        <v>3.1343091429811594</v>
      </c>
    </row>
    <row r="12" spans="1:6" x14ac:dyDescent="0.25">
      <c r="A12" s="5"/>
      <c r="B12" s="8" t="s">
        <v>19</v>
      </c>
      <c r="C12" s="5" t="s">
        <v>11</v>
      </c>
      <c r="D12" s="9">
        <v>1600000</v>
      </c>
      <c r="E12" s="10">
        <v>3293287</v>
      </c>
      <c r="F12" s="11">
        <f t="shared" si="0"/>
        <v>2.0583043750000001</v>
      </c>
    </row>
    <row r="13" spans="1:6" x14ac:dyDescent="0.25">
      <c r="A13" s="5"/>
      <c r="B13" s="8" t="s">
        <v>20</v>
      </c>
      <c r="C13" s="5" t="s">
        <v>11</v>
      </c>
      <c r="D13" s="9">
        <v>4200000</v>
      </c>
      <c r="E13" s="10">
        <v>5876955</v>
      </c>
      <c r="F13" s="11">
        <f t="shared" si="0"/>
        <v>1.399275</v>
      </c>
    </row>
    <row r="14" spans="1:6" x14ac:dyDescent="0.25">
      <c r="A14" s="5">
        <v>2</v>
      </c>
      <c r="B14" s="8" t="s">
        <v>21</v>
      </c>
      <c r="C14" s="5" t="s">
        <v>11</v>
      </c>
      <c r="D14" s="9">
        <f>D15+D16</f>
        <v>10029988</v>
      </c>
      <c r="E14" s="10">
        <f>E15+E16</f>
        <v>25270453</v>
      </c>
      <c r="F14" s="11">
        <f t="shared" si="0"/>
        <v>2.5194898538263457</v>
      </c>
    </row>
    <row r="15" spans="1:6" ht="31.5" x14ac:dyDescent="0.25">
      <c r="A15" s="5"/>
      <c r="B15" s="8" t="s">
        <v>22</v>
      </c>
      <c r="C15" s="5" t="s">
        <v>11</v>
      </c>
      <c r="D15" s="9">
        <v>8934732</v>
      </c>
      <c r="E15" s="10">
        <v>22584079</v>
      </c>
      <c r="F15" s="11">
        <f t="shared" si="0"/>
        <v>2.5276727942147565</v>
      </c>
    </row>
    <row r="16" spans="1:6" x14ac:dyDescent="0.25">
      <c r="A16" s="5"/>
      <c r="B16" s="8" t="s">
        <v>23</v>
      </c>
      <c r="C16" s="5" t="s">
        <v>11</v>
      </c>
      <c r="D16" s="9">
        <v>1095256</v>
      </c>
      <c r="E16" s="10">
        <v>2686374</v>
      </c>
      <c r="F16" s="11">
        <f t="shared" si="0"/>
        <v>2.4527361639653193</v>
      </c>
    </row>
    <row r="17" spans="1:6" x14ac:dyDescent="0.25">
      <c r="A17" s="5">
        <v>3</v>
      </c>
      <c r="B17" s="8" t="s">
        <v>24</v>
      </c>
      <c r="C17" s="5" t="s">
        <v>11</v>
      </c>
      <c r="D17" s="9">
        <f>D18+D19</f>
        <v>8773928</v>
      </c>
      <c r="E17" s="10">
        <f>E18+E19</f>
        <v>8877472</v>
      </c>
      <c r="F17" s="11">
        <f t="shared" si="0"/>
        <v>1.0118013277519486</v>
      </c>
    </row>
    <row r="18" spans="1:6" ht="47.25" x14ac:dyDescent="0.25">
      <c r="A18" s="5"/>
      <c r="B18" s="8" t="s">
        <v>25</v>
      </c>
      <c r="C18" s="5" t="s">
        <v>11</v>
      </c>
      <c r="D18" s="9">
        <v>5355516</v>
      </c>
      <c r="E18" s="10">
        <v>7811278</v>
      </c>
      <c r="F18" s="11">
        <f t="shared" si="0"/>
        <v>1.4585481585714617</v>
      </c>
    </row>
    <row r="19" spans="1:6" ht="31.5" x14ac:dyDescent="0.25">
      <c r="A19" s="5"/>
      <c r="B19" s="8" t="s">
        <v>26</v>
      </c>
      <c r="C19" s="5" t="s">
        <v>11</v>
      </c>
      <c r="D19" s="9">
        <v>3418412</v>
      </c>
      <c r="E19" s="10">
        <v>1066194</v>
      </c>
      <c r="F19" s="11">
        <f t="shared" si="0"/>
        <v>0.31189745413952441</v>
      </c>
    </row>
    <row r="20" spans="1:6" x14ac:dyDescent="0.25">
      <c r="A20" s="5" t="s">
        <v>27</v>
      </c>
      <c r="B20" s="8" t="s">
        <v>28</v>
      </c>
      <c r="C20" s="5" t="s">
        <v>11</v>
      </c>
      <c r="D20" s="9"/>
      <c r="E20" s="10"/>
      <c r="F20" s="11"/>
    </row>
    <row r="21" spans="1:6" x14ac:dyDescent="0.25">
      <c r="A21" s="5" t="s">
        <v>29</v>
      </c>
      <c r="B21" s="8" t="s">
        <v>30</v>
      </c>
      <c r="C21" s="5" t="s">
        <v>11</v>
      </c>
      <c r="D21" s="9">
        <f>D22+D25</f>
        <v>6189397</v>
      </c>
      <c r="E21" s="10">
        <f>E22+E25</f>
        <v>4710005</v>
      </c>
      <c r="F21" s="11">
        <f t="shared" si="0"/>
        <v>0.76097962370163041</v>
      </c>
    </row>
    <row r="22" spans="1:6" x14ac:dyDescent="0.25">
      <c r="A22" s="5">
        <v>1</v>
      </c>
      <c r="B22" s="8" t="s">
        <v>31</v>
      </c>
      <c r="C22" s="5" t="s">
        <v>11</v>
      </c>
      <c r="D22" s="9">
        <f>D23+D24</f>
        <v>4317843</v>
      </c>
      <c r="E22" s="10">
        <f>E23+E24</f>
        <v>4246219</v>
      </c>
      <c r="F22" s="11">
        <f t="shared" si="0"/>
        <v>0.98341208793372059</v>
      </c>
    </row>
    <row r="23" spans="1:6" x14ac:dyDescent="0.25">
      <c r="A23" s="5"/>
      <c r="B23" s="8" t="s">
        <v>32</v>
      </c>
      <c r="C23" s="5" t="s">
        <v>11</v>
      </c>
      <c r="D23" s="9">
        <v>3855217</v>
      </c>
      <c r="E23" s="10">
        <v>3791232</v>
      </c>
      <c r="F23" s="11">
        <f t="shared" si="0"/>
        <v>0.98340300948040016</v>
      </c>
    </row>
    <row r="24" spans="1:6" x14ac:dyDescent="0.25">
      <c r="A24" s="5"/>
      <c r="B24" s="8" t="s">
        <v>33</v>
      </c>
      <c r="C24" s="5" t="s">
        <v>11</v>
      </c>
      <c r="D24" s="9">
        <v>462626</v>
      </c>
      <c r="E24" s="10">
        <v>454987</v>
      </c>
      <c r="F24" s="11">
        <f t="shared" si="0"/>
        <v>0.98348774171793196</v>
      </c>
    </row>
    <row r="25" spans="1:6" x14ac:dyDescent="0.25">
      <c r="A25" s="5">
        <v>2</v>
      </c>
      <c r="B25" s="8" t="s">
        <v>34</v>
      </c>
      <c r="C25" s="5" t="s">
        <v>11</v>
      </c>
      <c r="D25" s="9">
        <v>1871554</v>
      </c>
      <c r="E25" s="10">
        <f>4710005-4246219</f>
        <v>463786</v>
      </c>
      <c r="F25" s="11">
        <f t="shared" si="0"/>
        <v>0.24780797134360003</v>
      </c>
    </row>
    <row r="26" spans="1:6" x14ac:dyDescent="0.25">
      <c r="A26" s="5" t="s">
        <v>35</v>
      </c>
      <c r="B26" s="8" t="s">
        <v>36</v>
      </c>
      <c r="C26" s="5" t="s">
        <v>11</v>
      </c>
      <c r="D26" s="9">
        <f>D27+D28</f>
        <v>3478269</v>
      </c>
      <c r="E26" s="10">
        <f>+E27+E28</f>
        <v>7269653</v>
      </c>
      <c r="F26" s="11">
        <f t="shared" si="0"/>
        <v>2.0900203520774272</v>
      </c>
    </row>
    <row r="27" spans="1:6" ht="31.5" x14ac:dyDescent="0.25">
      <c r="A27" s="5">
        <v>1</v>
      </c>
      <c r="B27" s="8" t="s">
        <v>37</v>
      </c>
      <c r="C27" s="5" t="s">
        <v>11</v>
      </c>
      <c r="D27" s="9">
        <v>350520</v>
      </c>
      <c r="E27" s="10">
        <v>1509602</v>
      </c>
      <c r="F27" s="11">
        <f t="shared" si="0"/>
        <v>4.3067499714709578</v>
      </c>
    </row>
    <row r="28" spans="1:6" x14ac:dyDescent="0.25">
      <c r="A28" s="5">
        <v>2</v>
      </c>
      <c r="B28" s="8" t="s">
        <v>38</v>
      </c>
      <c r="C28" s="5" t="s">
        <v>11</v>
      </c>
      <c r="D28" s="9">
        <v>3127749</v>
      </c>
      <c r="E28" s="10">
        <f>7269653-1509602</f>
        <v>5760051</v>
      </c>
      <c r="F28" s="11">
        <f t="shared" si="0"/>
        <v>1.8415963045628021</v>
      </c>
    </row>
    <row r="29" spans="1:6" x14ac:dyDescent="0.25">
      <c r="A29" s="5"/>
      <c r="B29" s="8" t="s">
        <v>39</v>
      </c>
      <c r="C29" s="5" t="s">
        <v>11</v>
      </c>
      <c r="D29" s="9">
        <v>656712</v>
      </c>
      <c r="E29" s="10">
        <v>1171457</v>
      </c>
      <c r="F29" s="11">
        <f t="shared" si="0"/>
        <v>1.7838215229811547</v>
      </c>
    </row>
    <row r="30" spans="1:6" x14ac:dyDescent="0.25">
      <c r="A30" s="5"/>
      <c r="B30" s="8" t="s">
        <v>40</v>
      </c>
      <c r="C30" s="5"/>
      <c r="D30" s="9"/>
      <c r="E30" s="10">
        <v>7346683</v>
      </c>
      <c r="F30" s="11"/>
    </row>
    <row r="31" spans="1:6" ht="31.5" x14ac:dyDescent="0.25">
      <c r="A31" s="5"/>
      <c r="B31" s="8" t="s">
        <v>41</v>
      </c>
      <c r="C31" s="5" t="s">
        <v>11</v>
      </c>
      <c r="D31" s="9">
        <v>2297608</v>
      </c>
      <c r="E31" s="10">
        <v>7870701</v>
      </c>
      <c r="F31" s="11">
        <f t="shared" si="0"/>
        <v>3.4256065438490815</v>
      </c>
    </row>
    <row r="32" spans="1:6" x14ac:dyDescent="0.25">
      <c r="A32" s="5" t="s">
        <v>42</v>
      </c>
      <c r="B32" s="8" t="s">
        <v>43</v>
      </c>
      <c r="C32" s="5" t="s">
        <v>11</v>
      </c>
      <c r="D32" s="9">
        <f>D6-D7+D29-D31+D30</f>
        <v>1362696</v>
      </c>
      <c r="E32" s="9">
        <f>E6-E7+E29-E31+E30</f>
        <v>232023</v>
      </c>
      <c r="F32" s="11">
        <f t="shared" si="0"/>
        <v>0.17026761654837175</v>
      </c>
    </row>
    <row r="33" spans="1:6" ht="31.5" x14ac:dyDescent="0.25">
      <c r="A33" s="5" t="s">
        <v>44</v>
      </c>
      <c r="B33" s="8" t="s">
        <v>45</v>
      </c>
      <c r="C33" s="5" t="s">
        <v>11</v>
      </c>
      <c r="D33" s="9">
        <v>204405</v>
      </c>
      <c r="E33" s="10">
        <v>227356</v>
      </c>
      <c r="F33" s="11">
        <f t="shared" si="0"/>
        <v>1.1122819891881315</v>
      </c>
    </row>
    <row r="34" spans="1:6" ht="31.5" x14ac:dyDescent="0.25">
      <c r="A34" s="5" t="s">
        <v>46</v>
      </c>
      <c r="B34" s="8" t="s">
        <v>47</v>
      </c>
      <c r="C34" s="5" t="s">
        <v>11</v>
      </c>
      <c r="D34" s="12">
        <f>D32-D33</f>
        <v>1158291</v>
      </c>
      <c r="E34" s="13">
        <f>E32-E33</f>
        <v>4667</v>
      </c>
      <c r="F34" s="11">
        <f t="shared" si="0"/>
        <v>4.0292120028559315E-3</v>
      </c>
    </row>
    <row r="35" spans="1:6" ht="31.5" x14ac:dyDescent="0.25">
      <c r="A35" s="5" t="s">
        <v>48</v>
      </c>
      <c r="B35" s="8" t="s">
        <v>49</v>
      </c>
      <c r="C35" s="5" t="s">
        <v>8</v>
      </c>
      <c r="D35" s="14">
        <f>+D32/D6*100</f>
        <v>1.8229071354041255</v>
      </c>
      <c r="E35" s="15">
        <f>E32/E6*100</f>
        <v>0.13462109160894992</v>
      </c>
      <c r="F35" s="16"/>
    </row>
    <row r="36" spans="1:6" ht="31.5" x14ac:dyDescent="0.25">
      <c r="A36" s="5" t="s">
        <v>50</v>
      </c>
      <c r="B36" s="8" t="s">
        <v>51</v>
      </c>
      <c r="C36" s="5" t="s">
        <v>8</v>
      </c>
      <c r="D36" s="14">
        <f>+D34/D6*100</f>
        <v>1.5494702624608716</v>
      </c>
      <c r="E36" s="15">
        <f>E34/E6*100</f>
        <v>2.7078204942569024E-3</v>
      </c>
      <c r="F36" s="16"/>
    </row>
    <row r="38" spans="1:6" ht="18.75" x14ac:dyDescent="0.25">
      <c r="B38" s="17" t="s">
        <v>52</v>
      </c>
      <c r="D38" s="17"/>
      <c r="E38" s="17" t="s">
        <v>53</v>
      </c>
      <c r="F38" s="17"/>
    </row>
    <row r="39" spans="1:6" ht="18.75" x14ac:dyDescent="0.3">
      <c r="B39" s="18"/>
      <c r="D39" s="18"/>
      <c r="E39" s="18"/>
      <c r="F39" s="18"/>
    </row>
    <row r="40" spans="1:6" ht="18.75" x14ac:dyDescent="0.3">
      <c r="B40" s="19" t="s">
        <v>54</v>
      </c>
      <c r="D40" s="19"/>
      <c r="E40" s="19" t="s">
        <v>55</v>
      </c>
      <c r="F40" s="19"/>
    </row>
    <row r="41" spans="1:6" ht="18.75" x14ac:dyDescent="0.3">
      <c r="B41" s="19"/>
    </row>
  </sheetData>
  <mergeCells count="3">
    <mergeCell ref="A1:C1"/>
    <mergeCell ref="A2:C2"/>
    <mergeCell ref="D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DS</cp:lastModifiedBy>
  <dcterms:created xsi:type="dcterms:W3CDTF">2022-08-03T14:13:24Z</dcterms:created>
  <dcterms:modified xsi:type="dcterms:W3CDTF">2022-08-03T14:15:06Z</dcterms:modified>
</cp:coreProperties>
</file>